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156" yWindow="-228" windowWidth="13680" windowHeight="12732" tabRatio="597" firstSheet="18" activeTab="19"/>
  </bookViews>
  <sheets>
    <sheet name="封面" sheetId="55" r:id="rId1"/>
    <sheet name="目录" sheetId="51" r:id="rId2"/>
    <sheet name="表一—白碱滩区2019年一般公共预算收入" sheetId="2" r:id="rId3"/>
    <sheet name="表二—白碱滩区2019年一般公共预算支出" sheetId="3" r:id="rId4"/>
    <sheet name="表三—白碱滩区2019年基金收入" sheetId="14" r:id="rId5"/>
    <sheet name="表四—白碱滩区2019年基金支出" sheetId="29" r:id="rId6"/>
    <sheet name="表五-白碱滩区2019年国有资本经营预算收入" sheetId="56" r:id="rId7"/>
    <sheet name="表六-白碱滩区2019年国有资本经营预算支出" sheetId="57" r:id="rId8"/>
    <sheet name="表七—白碱滩区2020年一般预算收入" sheetId="23" r:id="rId9"/>
    <sheet name="表八-白碱滩区2020年一般预算支出" sheetId="26" r:id="rId10"/>
    <sheet name="表九－转移支付补助预算表 " sheetId="48" r:id="rId11"/>
    <sheet name="表十-白碱滩区2020年基金收入" sheetId="27" r:id="rId12"/>
    <sheet name="表十一-白碱滩区2020年基金支出" sheetId="18" r:id="rId13"/>
    <sheet name="表十二-上级转移支付补助分配表（政府性基金）" sheetId="58" r:id="rId14"/>
    <sheet name="表十三-白碱滩区2020年国有资本经营收入" sheetId="54" r:id="rId15"/>
    <sheet name="表十四-白碱滩区2020年国有资本经营支出" sheetId="53" r:id="rId16"/>
    <sheet name="附表一“三公”经费支出" sheetId="47" r:id="rId17"/>
    <sheet name="附表二一般公共预算支出功能分类" sheetId="44" r:id="rId18"/>
    <sheet name="附表三 一般公共预算支出经济分类" sheetId="49" r:id="rId19"/>
    <sheet name="附表四 白碱滩区地方政府债务余额情况表" sheetId="52" r:id="rId20"/>
  </sheets>
  <definedNames>
    <definedName name="_xlnm.Print_Area" localSheetId="9">'表八-白碱滩区2020年一般预算支出'!$A$1:$D$33</definedName>
    <definedName name="_xlnm.Print_Area" localSheetId="3">表二—白碱滩区2019年一般公共预算支出!$A$1:$F$33</definedName>
    <definedName name="_xlnm.Print_Area" localSheetId="8">表七—白碱滩区2020年一般预算收入!$A$1:$D$34</definedName>
    <definedName name="_xlnm.Print_Area" localSheetId="4">表三—白碱滩区2019年基金收入!$A$1:$D$24</definedName>
    <definedName name="_xlnm.Print_Area" localSheetId="11">'表十-白碱滩区2020年基金收入'!$A$1:$D$24</definedName>
    <definedName name="_xlnm.Print_Area" localSheetId="12">'表十一-白碱滩区2020年基金支出'!$A$1:$D$25</definedName>
    <definedName name="_xlnm.Print_Area" localSheetId="5">表四—白碱滩区2019年基金支出!$A$1:$D$24</definedName>
    <definedName name="_xlnm.Print_Area" localSheetId="2">表一—白碱滩区2019年一般公共预算收入!$A$1:$F$35</definedName>
    <definedName name="_xlnm.Print_Titles" localSheetId="12">'表十一-白碱滩区2020年基金支出'!$1:$3</definedName>
    <definedName name="_xlnm.Print_Titles" localSheetId="5">表四—白碱滩区2019年基金支出!$1:$3</definedName>
  </definedNames>
  <calcPr calcId="125725"/>
</workbook>
</file>

<file path=xl/calcChain.xml><?xml version="1.0" encoding="utf-8"?>
<calcChain xmlns="http://schemas.openxmlformats.org/spreadsheetml/2006/main">
  <c r="D7" i="14"/>
  <c r="D6" i="29"/>
  <c r="D8"/>
  <c r="C7" i="52" l="1"/>
  <c r="C8"/>
  <c r="D204" i="44" l="1"/>
  <c r="D202"/>
  <c r="D201" s="1"/>
  <c r="D194"/>
  <c r="D191"/>
  <c r="D190" s="1"/>
  <c r="D185"/>
  <c r="B202"/>
  <c r="B201" s="1"/>
  <c r="B197"/>
  <c r="D168"/>
  <c r="B165"/>
  <c r="B154"/>
  <c r="B157"/>
  <c r="B135"/>
  <c r="B151"/>
  <c r="B149"/>
  <c r="B146"/>
  <c r="B138"/>
  <c r="D117"/>
  <c r="D105"/>
  <c r="D97"/>
  <c r="D101"/>
  <c r="D91"/>
  <c r="D83"/>
  <c r="D76"/>
  <c r="B124"/>
  <c r="B120"/>
  <c r="B116"/>
  <c r="B104"/>
  <c r="B97"/>
  <c r="B99"/>
  <c r="B107"/>
  <c r="B106" s="1"/>
  <c r="B118"/>
  <c r="B80"/>
  <c r="B87"/>
  <c r="D63"/>
  <c r="D55"/>
  <c r="D37" s="1"/>
  <c r="D50"/>
  <c r="D45"/>
  <c r="D38"/>
  <c r="D27"/>
  <c r="D24"/>
  <c r="D20"/>
  <c r="D16" l="1"/>
  <c r="D8" l="1"/>
  <c r="D4"/>
  <c r="B45"/>
  <c r="B41"/>
  <c r="B17"/>
  <c r="B11"/>
  <c r="B5"/>
  <c r="C20" i="47"/>
  <c r="B19" i="18" l="1"/>
  <c r="C19"/>
  <c r="B18" i="29" l="1"/>
  <c r="F6" i="2"/>
  <c r="E6"/>
  <c r="C20" i="27"/>
  <c r="B20"/>
  <c r="C19"/>
  <c r="B19"/>
  <c r="D11" i="53"/>
  <c r="C25" i="58"/>
  <c r="B25"/>
  <c r="D12" i="57"/>
  <c r="C24" i="27" l="1"/>
  <c r="B24"/>
  <c r="D25" i="58"/>
  <c r="D5"/>
  <c r="G7" i="52"/>
  <c r="B7" s="1"/>
  <c r="G8"/>
  <c r="B8" s="1"/>
  <c r="G9"/>
  <c r="G10"/>
  <c r="B10" s="1"/>
  <c r="G11"/>
  <c r="G6"/>
  <c r="C10"/>
  <c r="C9"/>
  <c r="C6"/>
  <c r="B186" i="44"/>
  <c r="C10" i="48"/>
  <c r="B10"/>
  <c r="B9" i="52" l="1"/>
  <c r="B6"/>
  <c r="C5" i="48"/>
  <c r="C31" s="1"/>
  <c r="B5"/>
  <c r="B31" s="1"/>
  <c r="C28" i="26" l="1"/>
  <c r="B28"/>
  <c r="C27"/>
  <c r="B27"/>
  <c r="C28" i="23"/>
  <c r="B28"/>
  <c r="C19"/>
  <c r="B19"/>
  <c r="C4"/>
  <c r="B4"/>
  <c r="B27" s="1"/>
  <c r="C33" i="26" l="1"/>
  <c r="B33"/>
  <c r="C27" i="23"/>
  <c r="C34" s="1"/>
  <c r="B34"/>
  <c r="C23" i="57"/>
  <c r="C28" s="1"/>
  <c r="B23"/>
  <c r="B28" s="1"/>
  <c r="C5"/>
  <c r="C22" i="56"/>
  <c r="C26" s="1"/>
  <c r="B22"/>
  <c r="B26" s="1"/>
  <c r="D24" i="57"/>
  <c r="D4" i="56"/>
  <c r="C19" i="29"/>
  <c r="B19"/>
  <c r="C18"/>
  <c r="D22" i="56" l="1"/>
  <c r="D28" i="57"/>
  <c r="D23"/>
  <c r="D26" i="56"/>
  <c r="C20" i="14" l="1"/>
  <c r="B20"/>
  <c r="C19"/>
  <c r="B19"/>
  <c r="C24" l="1"/>
  <c r="B24"/>
  <c r="D28" i="3"/>
  <c r="C28"/>
  <c r="B28"/>
  <c r="E24"/>
  <c r="E23"/>
  <c r="D27"/>
  <c r="C27"/>
  <c r="B27"/>
  <c r="D30" i="2"/>
  <c r="C30"/>
  <c r="B30"/>
  <c r="C33" i="3" l="1"/>
  <c r="D33"/>
  <c r="B33"/>
  <c r="D4" i="2"/>
  <c r="B4"/>
  <c r="C4"/>
  <c r="D20"/>
  <c r="C20"/>
  <c r="B20"/>
  <c r="D29" l="1"/>
  <c r="D36" s="1"/>
  <c r="B29"/>
  <c r="B36" s="1"/>
  <c r="B23" i="29"/>
  <c r="C23"/>
  <c r="C29" i="2"/>
  <c r="C36" s="1"/>
  <c r="F11" i="52"/>
  <c r="E11"/>
  <c r="D11"/>
  <c r="B22" i="49"/>
  <c r="B19"/>
  <c r="B10"/>
  <c r="B5"/>
  <c r="D4"/>
  <c r="B195" i="44"/>
  <c r="B189"/>
  <c r="D180"/>
  <c r="D179" s="1"/>
  <c r="B178"/>
  <c r="D177"/>
  <c r="D175"/>
  <c r="D166" s="1"/>
  <c r="D172"/>
  <c r="B172"/>
  <c r="D164"/>
  <c r="D162"/>
  <c r="D159"/>
  <c r="B159"/>
  <c r="B153" s="1"/>
  <c r="D156"/>
  <c r="B144"/>
  <c r="D144"/>
  <c r="B142"/>
  <c r="D140"/>
  <c r="D126"/>
  <c r="D123"/>
  <c r="D122" s="1"/>
  <c r="D115"/>
  <c r="D113"/>
  <c r="D110"/>
  <c r="B95"/>
  <c r="B92"/>
  <c r="B76"/>
  <c r="B75" s="1"/>
  <c r="B60"/>
  <c r="B56"/>
  <c r="B51"/>
  <c r="B37"/>
  <c r="B35"/>
  <c r="D30"/>
  <c r="B30"/>
  <c r="B27"/>
  <c r="B22"/>
  <c r="D12"/>
  <c r="B64"/>
  <c r="B20" i="47"/>
  <c r="D7"/>
  <c r="D6"/>
  <c r="D5"/>
  <c r="D4"/>
  <c r="C5" i="53"/>
  <c r="C24" s="1"/>
  <c r="B5"/>
  <c r="C22" i="54"/>
  <c r="B22"/>
  <c r="B26" s="1"/>
  <c r="D4"/>
  <c r="D26" i="48"/>
  <c r="D25"/>
  <c r="D22"/>
  <c r="D20"/>
  <c r="D12"/>
  <c r="D6"/>
  <c r="D5"/>
  <c r="D22" i="18"/>
  <c r="C20"/>
  <c r="C25" s="1"/>
  <c r="B20"/>
  <c r="D19"/>
  <c r="D23" i="27"/>
  <c r="D22"/>
  <c r="D21"/>
  <c r="D19"/>
  <c r="D8"/>
  <c r="D7"/>
  <c r="D6"/>
  <c r="D5"/>
  <c r="D4"/>
  <c r="D31" i="26"/>
  <c r="D30"/>
  <c r="D29"/>
  <c r="D28"/>
  <c r="D26"/>
  <c r="D25"/>
  <c r="D21"/>
  <c r="D20"/>
  <c r="D18"/>
  <c r="D17"/>
  <c r="D16"/>
  <c r="D15"/>
  <c r="D14"/>
  <c r="D13"/>
  <c r="D12"/>
  <c r="D11"/>
  <c r="D10"/>
  <c r="D9"/>
  <c r="D8"/>
  <c r="D7"/>
  <c r="D4"/>
  <c r="D33" i="23"/>
  <c r="D32"/>
  <c r="D29"/>
  <c r="D28"/>
  <c r="D26"/>
  <c r="D25"/>
  <c r="D24"/>
  <c r="D23"/>
  <c r="D22"/>
  <c r="D21"/>
  <c r="D20"/>
  <c r="D19"/>
  <c r="D16"/>
  <c r="D15"/>
  <c r="D14"/>
  <c r="D13"/>
  <c r="D12"/>
  <c r="D11"/>
  <c r="D10"/>
  <c r="D9"/>
  <c r="D8"/>
  <c r="D7"/>
  <c r="D5"/>
  <c r="D21" i="29"/>
  <c r="D18"/>
  <c r="D21" i="14"/>
  <c r="D19"/>
  <c r="D5"/>
  <c r="F31" i="3"/>
  <c r="E31"/>
  <c r="F29"/>
  <c r="E29"/>
  <c r="F28"/>
  <c r="E28"/>
  <c r="F27"/>
  <c r="E27"/>
  <c r="F25"/>
  <c r="E25"/>
  <c r="F26"/>
  <c r="E26"/>
  <c r="F21"/>
  <c r="E21"/>
  <c r="F20"/>
  <c r="E20"/>
  <c r="E19"/>
  <c r="F17"/>
  <c r="E17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F4"/>
  <c r="E4"/>
  <c r="F35" i="2"/>
  <c r="E35"/>
  <c r="F34"/>
  <c r="E34"/>
  <c r="F31"/>
  <c r="E31"/>
  <c r="F25"/>
  <c r="E25"/>
  <c r="F23"/>
  <c r="E23"/>
  <c r="F22"/>
  <c r="E22"/>
  <c r="F21"/>
  <c r="E21"/>
  <c r="F20"/>
  <c r="E20"/>
  <c r="F16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F5"/>
  <c r="E5"/>
  <c r="F4"/>
  <c r="E4"/>
  <c r="B91" i="44" l="1"/>
  <c r="B29" i="53"/>
  <c r="B24"/>
  <c r="B4" i="44"/>
  <c r="B123"/>
  <c r="C11" i="52"/>
  <c r="B11" s="1"/>
  <c r="D158" i="44"/>
  <c r="B164"/>
  <c r="B188"/>
  <c r="D20" i="47"/>
  <c r="D22" i="54"/>
  <c r="B25" i="18"/>
  <c r="D25" s="1"/>
  <c r="D24" i="27"/>
  <c r="C29" i="53"/>
  <c r="D24"/>
  <c r="B4" i="49"/>
  <c r="B29" s="1"/>
  <c r="B177" i="44"/>
  <c r="C26" i="54"/>
  <c r="D26" s="1"/>
  <c r="D31" i="48"/>
  <c r="D27" i="26"/>
  <c r="D27" i="23"/>
  <c r="D4"/>
  <c r="D33" i="26"/>
  <c r="D29" i="53"/>
  <c r="D23" i="29"/>
  <c r="D24" i="14"/>
  <c r="E33" i="3"/>
  <c r="F33"/>
  <c r="E29" i="2"/>
  <c r="F29"/>
  <c r="D10" i="48"/>
  <c r="D20" i="18"/>
  <c r="D20" i="27"/>
  <c r="D19" i="29"/>
  <c r="D20" i="14"/>
  <c r="E36" i="2"/>
  <c r="F36"/>
  <c r="F30"/>
  <c r="E30"/>
  <c r="D34" i="23" l="1"/>
</calcChain>
</file>

<file path=xl/sharedStrings.xml><?xml version="1.0" encoding="utf-8"?>
<sst xmlns="http://schemas.openxmlformats.org/spreadsheetml/2006/main" count="852" uniqueCount="584">
  <si>
    <t>目   录</t>
  </si>
  <si>
    <t>第五部分  附  表</t>
  </si>
  <si>
    <t>表一</t>
  </si>
  <si>
    <t>单位：万元</t>
  </si>
  <si>
    <t>项目</t>
  </si>
  <si>
    <t>上年决算数</t>
  </si>
  <si>
    <t>预算数</t>
  </si>
  <si>
    <t>执行数</t>
  </si>
  <si>
    <t>为预算的%</t>
  </si>
  <si>
    <t>比上年增（减）%</t>
  </si>
  <si>
    <t>一、税收收入</t>
  </si>
  <si>
    <t>　　增值税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</si>
  <si>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</si>
  <si>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</si>
  <si>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</si>
  <si>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</si>
  <si>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</si>
  <si>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</si>
  <si>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</si>
  <si>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</si>
  <si>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</si>
  <si>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</si>
  <si>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</si>
  <si>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 xml:space="preserve">    环境保护税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</si>
  <si>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</si>
  <si>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</si>
  <si>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</si>
  <si>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</si>
  <si>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</si>
  <si>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国有资源（资产）有偿使用收入</t>
  </si>
  <si>
    <t>　　政府住房基金收入</t>
  </si>
  <si>
    <t>　　其他收入</t>
  </si>
  <si>
    <t>一般公共预算收入合计</t>
  </si>
  <si>
    <t>转移性收入合计</t>
  </si>
  <si>
    <t xml:space="preserve">     上级补助收入</t>
  </si>
  <si>
    <t xml:space="preserve">     上年结余</t>
  </si>
  <si>
    <t xml:space="preserve">     调入预算稳定调节基金</t>
  </si>
  <si>
    <t xml:space="preserve">     调入资金</t>
  </si>
  <si>
    <t>一般公共预算收入总计</t>
  </si>
  <si>
    <t>表二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</si>
  <si>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</si>
  <si>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</si>
  <si>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</si>
  <si>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</si>
  <si>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</si>
  <si>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</si>
  <si>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八、社会保障和就业支出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</si>
  <si>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</si>
  <si>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</si>
  <si>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</si>
  <si>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</si>
  <si>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</si>
  <si>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</si>
  <si>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</si>
  <si>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十八、住房保障支出</t>
  </si>
  <si>
    <t>十九、粮油物资储备支出</t>
  </si>
  <si>
    <t>二十二、其他支出</t>
  </si>
  <si>
    <t>一般公共预算支出合计</t>
  </si>
  <si>
    <t>转移性支出合计</t>
  </si>
  <si>
    <t xml:space="preserve">  上解上级支出</t>
  </si>
  <si>
    <t xml:space="preserve">  安排预算稳定调节基金</t>
  </si>
  <si>
    <t xml:space="preserve">  年终结余</t>
  </si>
  <si>
    <t>一般公共预算支出总计</t>
  </si>
  <si>
    <t>表三</t>
  </si>
  <si>
    <t>政府性基金预算收入合计</t>
  </si>
  <si>
    <t xml:space="preserve">  上级补助收入</t>
  </si>
  <si>
    <t xml:space="preserve">  上年结余</t>
  </si>
  <si>
    <t xml:space="preserve">  债务转贷收入</t>
  </si>
  <si>
    <t>政府性基金预算收入总计</t>
  </si>
  <si>
    <t>表四</t>
  </si>
  <si>
    <t>政府性基金预算支出合计</t>
  </si>
  <si>
    <t>　调出资金</t>
  </si>
  <si>
    <t>政府性基金预算支出总计</t>
  </si>
  <si>
    <t>　债务转贷支出</t>
  </si>
  <si>
    <t>本年收入合计</t>
  </si>
  <si>
    <t>上年结余</t>
  </si>
  <si>
    <t>本年支出合计</t>
  </si>
  <si>
    <t>年终结余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</si>
  <si>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</si>
  <si>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</si>
  <si>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</si>
  <si>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</si>
  <si>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</si>
  <si>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国有资本经营预算收入总计</t>
  </si>
  <si>
    <t>一、解决历史遗留问题及改革成本支出</t>
  </si>
  <si>
    <t>二、国有企业资本金注入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</si>
  <si>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 xml:space="preserve"> 国有经济结构调整支出</t>
    </r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</si>
  <si>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  公益性设施投资补助支出</t>
    </r>
  </si>
  <si>
    <t xml:space="preserve">      生态环境保护支出</t>
  </si>
  <si>
    <t xml:space="preserve">      支持科技进步支出</t>
  </si>
  <si>
    <t xml:space="preserve">      其他国有资本金注入</t>
  </si>
  <si>
    <t>三、国有企业政策性补贴</t>
  </si>
  <si>
    <t>四、其他国有资本经营预算支出</t>
  </si>
  <si>
    <t>调出资金</t>
  </si>
  <si>
    <t>国有资本经营预算支出总计</t>
  </si>
  <si>
    <t xml:space="preserve">    政府住房基金收入</t>
  </si>
  <si>
    <t>转移性收入</t>
  </si>
  <si>
    <t>七、文化旅游体育与传媒支出</t>
  </si>
  <si>
    <t>九、卫生健康支出</t>
  </si>
  <si>
    <t>十七、自然资源海洋气象等支出</t>
  </si>
  <si>
    <t>二十、灾害防治及应急管理支出</t>
  </si>
  <si>
    <t>二十一、预备费</t>
  </si>
  <si>
    <t>二十三、债务付息支出</t>
  </si>
  <si>
    <t>转移性支出</t>
  </si>
  <si>
    <t>债务还本支出</t>
  </si>
  <si>
    <r>
      <rPr>
        <sz val="12"/>
        <rFont val="宋体"/>
        <family val="3"/>
        <charset val="134"/>
      </rPr>
      <t>201</t>
    </r>
    <r>
      <rPr>
        <sz val="12"/>
        <rFont val="宋体"/>
        <family val="3"/>
        <charset val="134"/>
      </rPr>
      <t>8年执行数</t>
    </r>
  </si>
  <si>
    <r>
      <rPr>
        <sz val="12"/>
        <rFont val="宋体"/>
        <family val="3"/>
        <charset val="134"/>
      </rPr>
      <t>201</t>
    </r>
    <r>
      <rPr>
        <sz val="12"/>
        <rFont val="宋体"/>
        <family val="3"/>
        <charset val="134"/>
      </rPr>
      <t>9年预算数</t>
    </r>
  </si>
  <si>
    <t xml:space="preserve">  上解支出</t>
  </si>
  <si>
    <t xml:space="preserve">  调出资金</t>
  </si>
  <si>
    <t>一、税收返还</t>
  </si>
  <si>
    <t>二、一般性转移支付</t>
  </si>
  <si>
    <t>三、专项转移支付</t>
  </si>
  <si>
    <t>合  计</t>
  </si>
  <si>
    <t xml:space="preserve"> </t>
  </si>
  <si>
    <t>合计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</si>
  <si>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  公益性设施投资支出</t>
    </r>
  </si>
  <si>
    <t>一、因公出国（境）费用</t>
  </si>
  <si>
    <t>二、公务接待费</t>
  </si>
  <si>
    <t>三、公务用车购置及运行费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</si>
  <si>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其中：（1）公务用车运行维护费</t>
    </r>
  </si>
  <si>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 xml:space="preserve">  （2）公务用车购置费</t>
    </r>
  </si>
  <si>
    <t>支出合计</t>
  </si>
  <si>
    <t>注：1.公务用车是指党政机关用于履行公务的机动车辆，分为一般公务用车、执法执勤用车、特种专业技术用车和其他用车（如大中型载客车辆、载货车辆）。</t>
  </si>
  <si>
    <r>
      <rPr>
        <sz val="12"/>
        <rFont val="宋体"/>
        <family val="3"/>
        <charset val="134"/>
      </rPr>
      <t xml:space="preserve">    2</t>
    </r>
    <r>
      <rPr>
        <sz val="12"/>
        <rFont val="宋体"/>
        <family val="3"/>
        <charset val="134"/>
      </rPr>
      <t>.</t>
    </r>
    <r>
      <rPr>
        <sz val="12"/>
        <rFont val="宋体"/>
        <family val="3"/>
        <charset val="134"/>
      </rPr>
      <t>公务用车运行维护费反映公务用车燃料费、维修费、过桥过路费、保险费、安全奖励费用等支出。</t>
    </r>
  </si>
  <si>
    <t>科目</t>
  </si>
  <si>
    <t>一、一般公共服务</t>
  </si>
  <si>
    <t xml:space="preserve">      行政运行</t>
  </si>
  <si>
    <t xml:space="preserve">    人大事务</t>
  </si>
  <si>
    <t xml:space="preserve">      一般行政管理事务</t>
  </si>
  <si>
    <t xml:space="preserve">    民主党派及工商联事务</t>
  </si>
  <si>
    <t xml:space="preserve">      代表工作</t>
  </si>
  <si>
    <t xml:space="preserve">    政协事务</t>
  </si>
  <si>
    <t xml:space="preserve">    群众团体事务</t>
  </si>
  <si>
    <t xml:space="preserve">      政协会议</t>
  </si>
  <si>
    <t xml:space="preserve">    政府办公厅(室)及相关机构事务</t>
  </si>
  <si>
    <t xml:space="preserve">    组织事务</t>
  </si>
  <si>
    <t xml:space="preserve">    发展与改革事务</t>
  </si>
  <si>
    <t xml:space="preserve">    宣传事务</t>
  </si>
  <si>
    <t xml:space="preserve">      物价管理</t>
  </si>
  <si>
    <t xml:space="preserve">    统战事务</t>
  </si>
  <si>
    <t xml:space="preserve">    统计信息事务</t>
  </si>
  <si>
    <t xml:space="preserve">      专项普查活动</t>
  </si>
  <si>
    <t xml:space="preserve">    其他一般公共服务支出</t>
  </si>
  <si>
    <t xml:space="preserve">    财政事务</t>
  </si>
  <si>
    <t xml:space="preserve">      其他一般公共服务支出</t>
  </si>
  <si>
    <t xml:space="preserve">    国防动员</t>
  </si>
  <si>
    <t xml:space="preserve">      信息化建设</t>
  </si>
  <si>
    <t xml:space="preserve">      人民防空</t>
  </si>
  <si>
    <t xml:space="preserve">      其他财政事务支出</t>
  </si>
  <si>
    <t xml:space="preserve">      其他国防动员支出</t>
  </si>
  <si>
    <t xml:space="preserve">    税收事务</t>
  </si>
  <si>
    <t xml:space="preserve">    公安</t>
  </si>
  <si>
    <t xml:space="preserve">    审计事务</t>
  </si>
  <si>
    <t xml:space="preserve">      审计业务</t>
  </si>
  <si>
    <t xml:space="preserve">      执法办案</t>
  </si>
  <si>
    <t xml:space="preserve">    人力资源事务</t>
  </si>
  <si>
    <t xml:space="preserve">    纪检监察事务</t>
  </si>
  <si>
    <t xml:space="preserve">    商贸事务</t>
  </si>
  <si>
    <t xml:space="preserve">    法院</t>
  </si>
  <si>
    <t xml:space="preserve">      招商引资</t>
  </si>
  <si>
    <t xml:space="preserve">    司法</t>
  </si>
  <si>
    <t xml:space="preserve">      其他商贸事务支出</t>
  </si>
  <si>
    <t xml:space="preserve">    民族事务</t>
  </si>
  <si>
    <t xml:space="preserve">      普法宣传</t>
  </si>
  <si>
    <t xml:space="preserve">      法律援助</t>
  </si>
  <si>
    <t xml:space="preserve">    档案事务</t>
  </si>
  <si>
    <t xml:space="preserve">    教育管理事务</t>
  </si>
  <si>
    <t xml:space="preserve">    民政管理事务</t>
  </si>
  <si>
    <t xml:space="preserve">      其他教育管理事务支出</t>
  </si>
  <si>
    <t xml:space="preserve">    普通教育</t>
  </si>
  <si>
    <t xml:space="preserve">      小学教育</t>
  </si>
  <si>
    <t xml:space="preserve">      行政区划和地名管理</t>
  </si>
  <si>
    <t xml:space="preserve">      初中教育</t>
  </si>
  <si>
    <t xml:space="preserve">      基层政权和社区建设</t>
  </si>
  <si>
    <t xml:space="preserve">      高中教育</t>
  </si>
  <si>
    <t xml:space="preserve">      其他民政管理事务支出</t>
  </si>
  <si>
    <t xml:space="preserve">      高等教育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</si>
  <si>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</si>
  <si>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</si>
  <si>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</si>
  <si>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</si>
  <si>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</si>
  <si>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</si>
  <si>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</si>
  <si>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就业补助</t>
  </si>
  <si>
    <t xml:space="preserve">    科学技术管理事务</t>
  </si>
  <si>
    <t xml:space="preserve">      其他就业补助支出</t>
  </si>
  <si>
    <t xml:space="preserve">    抚恤</t>
  </si>
  <si>
    <t xml:space="preserve">    技术研究与开发</t>
  </si>
  <si>
    <t xml:space="preserve">    科学技术普及</t>
  </si>
  <si>
    <t xml:space="preserve">      机构运行</t>
  </si>
  <si>
    <t xml:space="preserve">    社会福利</t>
  </si>
  <si>
    <t xml:space="preserve">      科普活动</t>
  </si>
  <si>
    <t xml:space="preserve">      科技馆站</t>
  </si>
  <si>
    <t xml:space="preserve">      社会福利事业单位</t>
  </si>
  <si>
    <t xml:space="preserve">      其他科学技术普及支出</t>
  </si>
  <si>
    <t xml:space="preserve">    残疾人事业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</si>
  <si>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</si>
  <si>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</si>
  <si>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</si>
  <si>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</si>
  <si>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文化活动</t>
  </si>
  <si>
    <t xml:space="preserve">      群众文化</t>
  </si>
  <si>
    <t xml:space="preserve">      文化和旅游市场管理</t>
  </si>
  <si>
    <t xml:space="preserve">    临时救助</t>
  </si>
  <si>
    <t xml:space="preserve">      其他文化和旅游支出</t>
  </si>
  <si>
    <t xml:space="preserve">    新闻出版电影</t>
  </si>
  <si>
    <t xml:space="preserve">    财政对基本养老保险基金的补助</t>
  </si>
  <si>
    <t xml:space="preserve">      财政对城乡居民基本养老保险基金的补助</t>
  </si>
  <si>
    <t xml:space="preserve">    退役军人管理事务</t>
  </si>
  <si>
    <t xml:space="preserve">      拥军优属</t>
  </si>
  <si>
    <t xml:space="preserve">    其他社会保障和就业支出</t>
  </si>
  <si>
    <t xml:space="preserve">    卫生健康管理事务</t>
  </si>
  <si>
    <t xml:space="preserve">    人力资源和社会保障管理事务</t>
  </si>
  <si>
    <t xml:space="preserve">    公立医院</t>
  </si>
  <si>
    <t xml:space="preserve">      综合医院</t>
  </si>
  <si>
    <t xml:space="preserve">        病虫害控制</t>
  </si>
  <si>
    <t xml:space="preserve">      其他公立医院支出</t>
  </si>
  <si>
    <t xml:space="preserve">        农产品质量安全</t>
  </si>
  <si>
    <t xml:space="preserve">    公共卫生</t>
  </si>
  <si>
    <t xml:space="preserve">        执法监管</t>
  </si>
  <si>
    <t xml:space="preserve">        防灾救灾</t>
  </si>
  <si>
    <t xml:space="preserve">      卫生监督机构</t>
  </si>
  <si>
    <t xml:space="preserve">        农业组织化与产业化经营</t>
  </si>
  <si>
    <t xml:space="preserve">        其他农业支出</t>
  </si>
  <si>
    <t xml:space="preserve">    计划生育事务</t>
  </si>
  <si>
    <t xml:space="preserve">      水利</t>
  </si>
  <si>
    <t xml:space="preserve">    财政对基本医疗保险基金的补助</t>
  </si>
  <si>
    <t xml:space="preserve">        行政运行</t>
  </si>
  <si>
    <t xml:space="preserve">      财政对城乡居民基本医疗保险基金的补助</t>
  </si>
  <si>
    <t xml:space="preserve">        水利行业业务管理</t>
  </si>
  <si>
    <t xml:space="preserve">        水土保持</t>
  </si>
  <si>
    <t xml:space="preserve">        水资源节约管理与保护</t>
  </si>
  <si>
    <t xml:space="preserve">        水文测报</t>
  </si>
  <si>
    <t xml:space="preserve">    其他卫生健康支出</t>
  </si>
  <si>
    <t xml:space="preserve">        防汛</t>
  </si>
  <si>
    <t xml:space="preserve">      其他卫生健康支出</t>
  </si>
  <si>
    <t xml:space="preserve">        农田水利</t>
  </si>
  <si>
    <t xml:space="preserve">        江河湖库水系综合整治</t>
  </si>
  <si>
    <t xml:space="preserve">    环境保护管理事务</t>
  </si>
  <si>
    <t xml:space="preserve">        水利安全监督</t>
  </si>
  <si>
    <t xml:space="preserve">        其他水利支出</t>
  </si>
  <si>
    <t xml:space="preserve">      普惠金融发展支出</t>
  </si>
  <si>
    <t xml:space="preserve">    污染防治</t>
  </si>
  <si>
    <t xml:space="preserve">      公路水路运输</t>
  </si>
  <si>
    <t xml:space="preserve">      水体</t>
  </si>
  <si>
    <t xml:space="preserve">        一般行政管理事务</t>
  </si>
  <si>
    <t xml:space="preserve">      民用航空运输</t>
  </si>
  <si>
    <t xml:space="preserve">        其他民用航空运输支出</t>
  </si>
  <si>
    <t xml:space="preserve">      其他交通运输支出</t>
  </si>
  <si>
    <t xml:space="preserve">      城乡社区管理事务</t>
  </si>
  <si>
    <t xml:space="preserve">        公共交通运营补助</t>
  </si>
  <si>
    <t xml:space="preserve">      建筑业</t>
  </si>
  <si>
    <t xml:space="preserve">        机关服务</t>
  </si>
  <si>
    <t xml:space="preserve">        城管执法</t>
  </si>
  <si>
    <t xml:space="preserve">      工业和信息产业监管</t>
  </si>
  <si>
    <t xml:space="preserve">        工程建设国家标准规范编制与监管</t>
  </si>
  <si>
    <t xml:space="preserve">        其他城乡社区管理事务支出</t>
  </si>
  <si>
    <t xml:space="preserve">      城乡社区公共设施</t>
  </si>
  <si>
    <t xml:space="preserve">      国有资产监管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</si>
  <si>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</si>
  <si>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</si>
  <si>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</si>
  <si>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支持中小企业发展和管理支出</t>
  </si>
  <si>
    <t xml:space="preserve">      其他城乡社区支出</t>
  </si>
  <si>
    <t xml:space="preserve">        其他支持中小企业发展和管理支出</t>
  </si>
  <si>
    <t xml:space="preserve">      其他资源勘探信息等支出</t>
  </si>
  <si>
    <t xml:space="preserve">      农业</t>
  </si>
  <si>
    <t xml:space="preserve">        其他资源勘探信息等支出</t>
  </si>
  <si>
    <t xml:space="preserve">      商业流通事务</t>
  </si>
  <si>
    <t xml:space="preserve">        科技转化与推广服务</t>
  </si>
  <si>
    <t xml:space="preserve">        公有住房建设和维修改造支出</t>
  </si>
  <si>
    <t xml:space="preserve">        住房公积金管理</t>
  </si>
  <si>
    <t xml:space="preserve">      其他金融支出</t>
  </si>
  <si>
    <t xml:space="preserve">        其他城乡社区住宅支出</t>
  </si>
  <si>
    <t>二十、粮油物资储备支出</t>
  </si>
  <si>
    <t xml:space="preserve">        土地资源调查</t>
  </si>
  <si>
    <t>二十一、灾害防治及应急管理支出</t>
  </si>
  <si>
    <t xml:space="preserve">        土地资源利用与保护</t>
  </si>
  <si>
    <t xml:space="preserve">     应急管理事务</t>
  </si>
  <si>
    <t xml:space="preserve">       行政运行</t>
  </si>
  <si>
    <t xml:space="preserve">      测绘事务</t>
  </si>
  <si>
    <t xml:space="preserve">     消防事务</t>
  </si>
  <si>
    <t xml:space="preserve">        基础测绘</t>
  </si>
  <si>
    <t xml:space="preserve">      气象事务</t>
  </si>
  <si>
    <t xml:space="preserve">        气象事业机构</t>
  </si>
  <si>
    <t xml:space="preserve">     地震事务</t>
  </si>
  <si>
    <t xml:space="preserve">        气象服务</t>
  </si>
  <si>
    <t xml:space="preserve">        气象装备保障维护</t>
  </si>
  <si>
    <t xml:space="preserve">       一般行政管理事务</t>
  </si>
  <si>
    <t>十九、住房保障支出</t>
  </si>
  <si>
    <t>二十二、预备费</t>
  </si>
  <si>
    <t xml:space="preserve">      城乡社区住宅</t>
  </si>
  <si>
    <r>
      <rPr>
        <sz val="12"/>
        <rFont val="宋体"/>
        <family val="3"/>
        <charset val="134"/>
      </rPr>
      <t xml:space="preserve">科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目</t>
    </r>
  </si>
  <si>
    <t>基本支出小计</t>
  </si>
  <si>
    <t>项目支出小计</t>
  </si>
  <si>
    <t>机关工资福利支出</t>
  </si>
  <si>
    <t>机关商品和服务支出</t>
  </si>
  <si>
    <t xml:space="preserve">  工资奖金津补贴</t>
  </si>
  <si>
    <t>机关资本性支出（一）</t>
  </si>
  <si>
    <t xml:space="preserve">  社会保障缴费</t>
  </si>
  <si>
    <t>机关资本性支出（二）</t>
  </si>
  <si>
    <t xml:space="preserve">  住房公积金</t>
  </si>
  <si>
    <t>对事业单位经常性补助</t>
  </si>
  <si>
    <t xml:space="preserve">  其他工资福利支出</t>
  </si>
  <si>
    <t>对事业单位资本性补助</t>
  </si>
  <si>
    <t>对企业补助</t>
  </si>
  <si>
    <t xml:space="preserve">  办公费</t>
  </si>
  <si>
    <t>对个人和家庭的补助</t>
  </si>
  <si>
    <t xml:space="preserve">  培训费</t>
  </si>
  <si>
    <t>对社会保障基金补助</t>
  </si>
  <si>
    <t xml:space="preserve">  专用材料购置费</t>
  </si>
  <si>
    <t>债务利息及费用支出</t>
  </si>
  <si>
    <t xml:space="preserve">  委托业务费</t>
  </si>
  <si>
    <t xml:space="preserve">  公务接待费</t>
  </si>
  <si>
    <t xml:space="preserve">  公务用车运行维护费</t>
  </si>
  <si>
    <t>预备费</t>
  </si>
  <si>
    <t xml:space="preserve">  维修（护）费</t>
  </si>
  <si>
    <t>其他支出</t>
  </si>
  <si>
    <t xml:space="preserve">  其他商品和服务支出</t>
  </si>
  <si>
    <t xml:space="preserve">  工资福利支出</t>
  </si>
  <si>
    <t xml:space="preserve">  商品和服务支出</t>
  </si>
  <si>
    <t xml:space="preserve">  社会福利和救助</t>
  </si>
  <si>
    <t xml:space="preserve">  离退休费</t>
  </si>
  <si>
    <t>单位:万元</t>
  </si>
  <si>
    <t>一般债务</t>
  </si>
  <si>
    <t>专项债务</t>
  </si>
  <si>
    <t>小计</t>
  </si>
  <si>
    <t>一般债券</t>
  </si>
  <si>
    <t>其他
一般债务</t>
  </si>
  <si>
    <t>外债</t>
  </si>
  <si>
    <t>专项债券</t>
  </si>
  <si>
    <t>其他
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</si>
  <si>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</si>
  <si>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</si>
  <si>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</si>
  <si>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</si>
  <si>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</si>
  <si>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</si>
  <si>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 xml:space="preserve">克拉玛依市2019年预算执行情况
和2020年预算（草案）
</t>
    <phoneticPr fontId="27" type="noConversion"/>
  </si>
  <si>
    <t>第一部分 2019年预算执行情况</t>
  </si>
  <si>
    <t>第三部分  2020年政府性基金预算安排情况</t>
    <phoneticPr fontId="18" type="noConversion"/>
  </si>
  <si>
    <t xml:space="preserve">     债务转贷收入</t>
    <phoneticPr fontId="18" type="noConversion"/>
  </si>
  <si>
    <t xml:space="preserve">  债务还本支出</t>
    <phoneticPr fontId="18" type="noConversion"/>
  </si>
  <si>
    <t>七、文化旅游体育与传媒支出</t>
    <phoneticPr fontId="18" type="noConversion"/>
  </si>
  <si>
    <t>九、卫生健康支出</t>
    <phoneticPr fontId="18" type="noConversion"/>
  </si>
  <si>
    <t>十七、自然资源海洋气象等支出</t>
    <phoneticPr fontId="18" type="noConversion"/>
  </si>
  <si>
    <t>二十、灾害防治及应急管理支出</t>
    <phoneticPr fontId="18" type="noConversion"/>
  </si>
  <si>
    <t>二十一、预备费</t>
    <phoneticPr fontId="18" type="noConversion"/>
  </si>
  <si>
    <t>二十三、债务付息支出</t>
    <phoneticPr fontId="18" type="noConversion"/>
  </si>
  <si>
    <t>一、农业土地开发资金收入</t>
    <phoneticPr fontId="31" type="noConversion"/>
  </si>
  <si>
    <t>二、国有土地使用权出让收入</t>
    <phoneticPr fontId="31" type="noConversion"/>
  </si>
  <si>
    <t>四、彩票公益金收入</t>
    <phoneticPr fontId="18" type="noConversion"/>
  </si>
  <si>
    <t>五、城市基础设施配套费收入</t>
    <phoneticPr fontId="31" type="noConversion"/>
  </si>
  <si>
    <t>六、污水处理费收入</t>
    <phoneticPr fontId="31" type="noConversion"/>
  </si>
  <si>
    <t>七、彩票发行机构和彩票销售机构的业务费用</t>
    <phoneticPr fontId="18" type="noConversion"/>
  </si>
  <si>
    <t>八、其他政府性基金收入</t>
    <phoneticPr fontId="31" type="noConversion"/>
  </si>
  <si>
    <t>九、专项债券对应项目专项收入</t>
    <phoneticPr fontId="31" type="noConversion"/>
  </si>
  <si>
    <t xml:space="preserve">  债务转贷收入</t>
    <phoneticPr fontId="18" type="noConversion"/>
  </si>
  <si>
    <t>一、旅游发展基金支出</t>
    <phoneticPr fontId="31" type="noConversion"/>
  </si>
  <si>
    <t>二、大中型水库移民后期扶持基金支出</t>
    <phoneticPr fontId="31" type="noConversion"/>
  </si>
  <si>
    <t>三、国有土地使用权出让收入及对应专项债务收入安排的支出</t>
    <phoneticPr fontId="31" type="noConversion"/>
  </si>
  <si>
    <t>四、农业土地开发资金安排的支出</t>
    <phoneticPr fontId="18" type="noConversion"/>
  </si>
  <si>
    <t>五、城市基础设施配套费安排的支出</t>
    <phoneticPr fontId="18" type="noConversion"/>
  </si>
  <si>
    <t>六、污水处理费安排的支出</t>
    <phoneticPr fontId="18" type="noConversion"/>
  </si>
  <si>
    <t>七、土地储备专项债券收入安排的支出</t>
    <phoneticPr fontId="18" type="noConversion"/>
  </si>
  <si>
    <t>八、其他政府性基金及对应专项债务收入安排的支出</t>
    <phoneticPr fontId="18" type="noConversion"/>
  </si>
  <si>
    <t>九、彩票发行销售机构业务费安排的支出</t>
    <phoneticPr fontId="18" type="noConversion"/>
  </si>
  <si>
    <t>十、彩票公益金安排的支出</t>
    <phoneticPr fontId="18" type="noConversion"/>
  </si>
  <si>
    <t xml:space="preserve">    其他税收收入</t>
    <phoneticPr fontId="18" type="noConversion"/>
  </si>
  <si>
    <t>表十</t>
    <phoneticPr fontId="18" type="noConversion"/>
  </si>
  <si>
    <t>表十一</t>
    <phoneticPr fontId="18" type="noConversion"/>
  </si>
  <si>
    <t>第二部分  2020年一般公共预算安排情况</t>
    <phoneticPr fontId="18" type="noConversion"/>
  </si>
  <si>
    <r>
      <t>201</t>
    </r>
    <r>
      <rPr>
        <sz val="12"/>
        <rFont val="宋体"/>
        <family val="3"/>
        <charset val="134"/>
      </rPr>
      <t>9</t>
    </r>
    <r>
      <rPr>
        <sz val="12"/>
        <rFont val="宋体"/>
        <family val="3"/>
        <charset val="134"/>
      </rPr>
      <t>年执行数</t>
    </r>
    <phoneticPr fontId="18" type="noConversion"/>
  </si>
  <si>
    <r>
      <t>20</t>
    </r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年预算数</t>
    </r>
    <phoneticPr fontId="18" type="noConversion"/>
  </si>
  <si>
    <t xml:space="preserve">     债务转贷收入</t>
    <phoneticPr fontId="18" type="noConversion"/>
  </si>
  <si>
    <t xml:space="preserve">  债务还本支出</t>
    <phoneticPr fontId="18" type="noConversion"/>
  </si>
  <si>
    <r>
      <t>20</t>
    </r>
    <r>
      <rPr>
        <sz val="12"/>
        <rFont val="宋体"/>
        <family val="3"/>
        <charset val="134"/>
      </rPr>
      <t>19</t>
    </r>
    <r>
      <rPr>
        <sz val="12"/>
        <rFont val="宋体"/>
        <family val="3"/>
        <charset val="134"/>
      </rPr>
      <t>年执行数</t>
    </r>
    <phoneticPr fontId="18" type="noConversion"/>
  </si>
  <si>
    <t>十四、资源勘探工业信息等支出</t>
    <phoneticPr fontId="18" type="noConversion"/>
  </si>
  <si>
    <r>
      <t>2020</t>
    </r>
    <r>
      <rPr>
        <b/>
        <sz val="14"/>
        <rFont val="宋体"/>
        <family val="3"/>
        <charset val="134"/>
      </rPr>
      <t>年</t>
    </r>
    <r>
      <rPr>
        <b/>
        <sz val="14"/>
        <rFont val="宋体"/>
        <family val="3"/>
        <charset val="134"/>
      </rPr>
      <t>上级转移支付补助分配</t>
    </r>
    <r>
      <rPr>
        <b/>
        <sz val="14"/>
        <rFont val="宋体"/>
        <family val="3"/>
        <charset val="134"/>
      </rPr>
      <t>表</t>
    </r>
    <phoneticPr fontId="18" type="noConversion"/>
  </si>
  <si>
    <t>政府性基金转移支付</t>
  </si>
  <si>
    <t>2019年执行数</t>
    <phoneticPr fontId="18" type="noConversion"/>
  </si>
  <si>
    <t>2020年预算数</t>
    <phoneticPr fontId="18" type="noConversion"/>
  </si>
  <si>
    <t>2019年预算数</t>
    <phoneticPr fontId="18" type="noConversion"/>
  </si>
  <si>
    <t>附表二：2020年市级一般公共预算支出安排情况表（支出功能分类）</t>
    <phoneticPr fontId="18" type="noConversion"/>
  </si>
  <si>
    <t xml:space="preserve">      林业和草原</t>
  </si>
  <si>
    <t xml:space="preserve">        其他林业和草原支出</t>
  </si>
  <si>
    <t>十八、自然资源海洋气象等支出</t>
  </si>
  <si>
    <t xml:space="preserve">      自然资源事务</t>
  </si>
  <si>
    <t xml:space="preserve">        其他自然资源事务支出</t>
  </si>
  <si>
    <r>
      <t>20</t>
    </r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年预算数</t>
    </r>
    <phoneticPr fontId="18" type="noConversion"/>
  </si>
  <si>
    <t>表五</t>
    <phoneticPr fontId="31" type="noConversion"/>
  </si>
  <si>
    <t>表六</t>
    <phoneticPr fontId="31" type="noConversion"/>
  </si>
  <si>
    <t>表七</t>
    <phoneticPr fontId="18" type="noConversion"/>
  </si>
  <si>
    <t>表八</t>
    <phoneticPr fontId="18" type="noConversion"/>
  </si>
  <si>
    <t xml:space="preserve">       所得税基数返还收入</t>
  </si>
  <si>
    <t xml:space="preserve">       增值税税收返还收入</t>
  </si>
  <si>
    <t xml:space="preserve">       消费税税收返还收入</t>
  </si>
  <si>
    <t xml:space="preserve">       其他税收返还收入</t>
  </si>
  <si>
    <t xml:space="preserve">       体制补助收入</t>
  </si>
  <si>
    <t xml:space="preserve">       均衡性转移支付收入</t>
  </si>
  <si>
    <t xml:space="preserve">       县级基本财力保障机制奖补资金收入</t>
  </si>
  <si>
    <t xml:space="preserve">       结算补助收入</t>
  </si>
  <si>
    <t xml:space="preserve">       企事业单位划转补助收入</t>
  </si>
  <si>
    <t xml:space="preserve">       城乡义务教育转移支付收入</t>
  </si>
  <si>
    <t xml:space="preserve">       农村综合改革转移支付收入</t>
  </si>
  <si>
    <t xml:space="preserve">       固定数额补助收入</t>
  </si>
  <si>
    <t xml:space="preserve">       民族地区转移支付收入</t>
  </si>
  <si>
    <t xml:space="preserve">       公共安全共同财政事权转移支付收入</t>
  </si>
  <si>
    <t xml:space="preserve">       教育共同财政事权转移支付收入</t>
  </si>
  <si>
    <t xml:space="preserve">       社会保障和就业共同财政事权转移支付收入</t>
  </si>
  <si>
    <t xml:space="preserve">       卫生健康共同财政事权转移支付收入</t>
  </si>
  <si>
    <t xml:space="preserve">       住房保障共同财政事权转移支付收入</t>
  </si>
  <si>
    <t xml:space="preserve">       其他一般性转移支付收入</t>
  </si>
  <si>
    <r>
      <t>2020</t>
    </r>
    <r>
      <rPr>
        <b/>
        <sz val="14"/>
        <rFont val="宋体"/>
        <family val="3"/>
        <charset val="134"/>
      </rPr>
      <t>年上级转移支付补助预算表</t>
    </r>
    <phoneticPr fontId="18" type="noConversion"/>
  </si>
  <si>
    <t>表九</t>
    <phoneticPr fontId="18" type="noConversion"/>
  </si>
  <si>
    <t>表十二</t>
    <phoneticPr fontId="31" type="noConversion"/>
  </si>
  <si>
    <t>合  计</t>
    <phoneticPr fontId="18" type="noConversion"/>
  </si>
  <si>
    <t>表十三</t>
    <phoneticPr fontId="18" type="noConversion"/>
  </si>
  <si>
    <t>表十四</t>
    <phoneticPr fontId="18" type="noConversion"/>
  </si>
  <si>
    <t>附表二：2020年X区一般公共预算支出安排情况表（支出功能分类）</t>
    <phoneticPr fontId="18" type="noConversion"/>
  </si>
  <si>
    <t>第四部分  2020年国有资本经营预算安排情况</t>
    <phoneticPr fontId="18" type="noConversion"/>
  </si>
  <si>
    <t xml:space="preserve">    捐赠收入</t>
    <phoneticPr fontId="18" type="noConversion"/>
  </si>
  <si>
    <t xml:space="preserve">    营业税</t>
    <phoneticPr fontId="18" type="noConversion"/>
  </si>
  <si>
    <r>
      <t>2019</t>
    </r>
    <r>
      <rPr>
        <b/>
        <sz val="14"/>
        <rFont val="宋体"/>
        <family val="3"/>
        <charset val="134"/>
      </rPr>
      <t>年政府性基金预算收入执行情况表(</t>
    </r>
    <r>
      <rPr>
        <b/>
        <sz val="14"/>
        <rFont val="宋体"/>
        <family val="3"/>
        <charset val="134"/>
      </rPr>
      <t>白碱滩区</t>
    </r>
    <r>
      <rPr>
        <b/>
        <sz val="14"/>
        <rFont val="宋体"/>
        <family val="3"/>
        <charset val="134"/>
      </rPr>
      <t>)</t>
    </r>
    <phoneticPr fontId="18" type="noConversion"/>
  </si>
  <si>
    <t>2019年一般公共预算收入执行情况表(白碱滩区)</t>
    <phoneticPr fontId="18" type="noConversion"/>
  </si>
  <si>
    <t>十一、债务付息支出</t>
    <phoneticPr fontId="18" type="noConversion"/>
  </si>
  <si>
    <t>十二、债务发行费用支出</t>
    <phoneticPr fontId="18" type="noConversion"/>
  </si>
  <si>
    <t>2019年政府性基金预算支出执行情况表(白碱滩区)</t>
    <phoneticPr fontId="18" type="noConversion"/>
  </si>
  <si>
    <t>十三、其他支出</t>
    <phoneticPr fontId="18" type="noConversion"/>
  </si>
  <si>
    <t>2019年国有资本经营预算收入执行情况表(白碱滩区）</t>
    <phoneticPr fontId="31" type="noConversion"/>
  </si>
  <si>
    <t>2019年国有资本经营预算支出执行情况表（白碱滩区）</t>
    <phoneticPr fontId="31" type="noConversion"/>
  </si>
  <si>
    <r>
      <t>2020</t>
    </r>
    <r>
      <rPr>
        <b/>
        <sz val="14"/>
        <rFont val="宋体"/>
        <family val="3"/>
        <charset val="134"/>
      </rPr>
      <t>年一般公共预算收入安排情况表(</t>
    </r>
    <r>
      <rPr>
        <b/>
        <sz val="14"/>
        <rFont val="宋体"/>
        <family val="3"/>
        <charset val="134"/>
      </rPr>
      <t>白碱滩</t>
    </r>
    <r>
      <rPr>
        <b/>
        <sz val="14"/>
        <rFont val="宋体"/>
        <family val="3"/>
        <charset val="134"/>
      </rPr>
      <t>区)</t>
    </r>
    <phoneticPr fontId="18" type="noConversion"/>
  </si>
  <si>
    <r>
      <t>2020</t>
    </r>
    <r>
      <rPr>
        <b/>
        <sz val="14"/>
        <rFont val="宋体"/>
        <family val="3"/>
        <charset val="134"/>
      </rPr>
      <t>年一般公共预算支出安排情况表(白碱滩区)</t>
    </r>
    <phoneticPr fontId="18" type="noConversion"/>
  </si>
  <si>
    <r>
      <t>（一般公共预算-白碱滩</t>
    </r>
    <r>
      <rPr>
        <b/>
        <sz val="14"/>
        <rFont val="宋体"/>
        <family val="3"/>
        <charset val="134"/>
      </rPr>
      <t>区）</t>
    </r>
    <phoneticPr fontId="18" type="noConversion"/>
  </si>
  <si>
    <r>
      <t>201</t>
    </r>
    <r>
      <rPr>
        <sz val="12"/>
        <rFont val="宋体"/>
        <family val="3"/>
        <charset val="134"/>
      </rPr>
      <t>9</t>
    </r>
    <r>
      <rPr>
        <sz val="12"/>
        <rFont val="宋体"/>
        <family val="3"/>
        <charset val="134"/>
      </rPr>
      <t>年执行数</t>
    </r>
    <phoneticPr fontId="18" type="noConversion"/>
  </si>
  <si>
    <r>
      <t>20</t>
    </r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年预算数</t>
    </r>
    <phoneticPr fontId="18" type="noConversion"/>
  </si>
  <si>
    <r>
      <t>2020</t>
    </r>
    <r>
      <rPr>
        <b/>
        <sz val="14"/>
        <rFont val="宋体"/>
        <family val="3"/>
        <charset val="134"/>
      </rPr>
      <t>年政府性基金预算收入安排情况表(</t>
    </r>
    <r>
      <rPr>
        <b/>
        <sz val="14"/>
        <rFont val="宋体"/>
        <family val="3"/>
        <charset val="134"/>
      </rPr>
      <t>白碱滩</t>
    </r>
    <r>
      <rPr>
        <b/>
        <sz val="14"/>
        <rFont val="宋体"/>
        <family val="3"/>
        <charset val="134"/>
      </rPr>
      <t>区)</t>
    </r>
    <phoneticPr fontId="18" type="noConversion"/>
  </si>
  <si>
    <t>十一、债务付息支出</t>
    <phoneticPr fontId="18" type="noConversion"/>
  </si>
  <si>
    <t>十二、债务发行费用支出</t>
    <phoneticPr fontId="18" type="noConversion"/>
  </si>
  <si>
    <r>
      <t>2020</t>
    </r>
    <r>
      <rPr>
        <b/>
        <sz val="14"/>
        <rFont val="宋体"/>
        <family val="3"/>
        <charset val="134"/>
      </rPr>
      <t>年政府性基金预算支出安排情况表(</t>
    </r>
    <r>
      <rPr>
        <b/>
        <sz val="14"/>
        <rFont val="宋体"/>
        <family val="3"/>
        <charset val="134"/>
      </rPr>
      <t>白碱滩</t>
    </r>
    <r>
      <rPr>
        <b/>
        <sz val="14"/>
        <rFont val="宋体"/>
        <family val="3"/>
        <charset val="134"/>
      </rPr>
      <t>区)</t>
    </r>
    <phoneticPr fontId="18" type="noConversion"/>
  </si>
  <si>
    <t>2020年国有资本经营预算收入安排情况表(白碱滩区）</t>
    <phoneticPr fontId="18" type="noConversion"/>
  </si>
  <si>
    <r>
      <t>2020年国有资本经营预算支出安排情况表（白碱滩</t>
    </r>
    <r>
      <rPr>
        <b/>
        <sz val="14"/>
        <rFont val="宋体"/>
        <family val="3"/>
        <charset val="134"/>
      </rPr>
      <t>区）</t>
    </r>
    <phoneticPr fontId="18" type="noConversion"/>
  </si>
  <si>
    <t xml:space="preserve">      人大会议</t>
    <phoneticPr fontId="18" type="noConversion"/>
  </si>
  <si>
    <t xml:space="preserve">      人大代表履职能力提升</t>
    <phoneticPr fontId="18" type="noConversion"/>
  </si>
  <si>
    <t xml:space="preserve">      其他人大事务支出</t>
    <phoneticPr fontId="18" type="noConversion"/>
  </si>
  <si>
    <t xml:space="preserve">      委员视察</t>
    <phoneticPr fontId="18" type="noConversion"/>
  </si>
  <si>
    <t xml:space="preserve">      其他政协事务支出</t>
    <phoneticPr fontId="18" type="noConversion"/>
  </si>
  <si>
    <t xml:space="preserve">      事业运行</t>
    <phoneticPr fontId="18" type="noConversion"/>
  </si>
  <si>
    <t xml:space="preserve">      其他政府办公厅（室）及相关机构事务支出</t>
    <phoneticPr fontId="18" type="noConversion"/>
  </si>
  <si>
    <t xml:space="preserve">      日常经济运行调节</t>
    <phoneticPr fontId="18" type="noConversion"/>
  </si>
  <si>
    <t xml:space="preserve">      其他发展与改革事务支出</t>
    <phoneticPr fontId="18" type="noConversion"/>
  </si>
  <si>
    <t xml:space="preserve">      财政委托业务支出</t>
    <phoneticPr fontId="18" type="noConversion"/>
  </si>
  <si>
    <t xml:space="preserve">      其他税收事务支出</t>
    <phoneticPr fontId="18" type="noConversion"/>
  </si>
  <si>
    <t xml:space="preserve">      一般行政管理事务</t>
    <phoneticPr fontId="18" type="noConversion"/>
  </si>
  <si>
    <t xml:space="preserve">      引进人才费用</t>
    <phoneticPr fontId="18" type="noConversion"/>
  </si>
  <si>
    <t xml:space="preserve">      其他人力资源事务支出</t>
    <phoneticPr fontId="18" type="noConversion"/>
  </si>
  <si>
    <t xml:space="preserve">      大案要案查处</t>
    <phoneticPr fontId="18" type="noConversion"/>
  </si>
  <si>
    <t xml:space="preserve">      其他纪检监察事务支出</t>
    <phoneticPr fontId="18" type="noConversion"/>
  </si>
  <si>
    <t xml:space="preserve">      民族工作专项</t>
    <phoneticPr fontId="18" type="noConversion"/>
  </si>
  <si>
    <t xml:space="preserve">      其他档案事务支出</t>
    <phoneticPr fontId="18" type="noConversion"/>
  </si>
  <si>
    <t xml:space="preserve">      其他群众团体事务支出</t>
    <phoneticPr fontId="18" type="noConversion"/>
  </si>
  <si>
    <t xml:space="preserve">    党委办公厅（室）及相关机构事务</t>
    <phoneticPr fontId="18" type="noConversion"/>
  </si>
  <si>
    <t xml:space="preserve">      其他党委办公厅（室）及相关机构事务</t>
    <phoneticPr fontId="18" type="noConversion"/>
  </si>
  <si>
    <t xml:space="preserve">      其他组织事务支出</t>
    <phoneticPr fontId="18" type="noConversion"/>
  </si>
  <si>
    <t xml:space="preserve">      其他宣传事务支出</t>
    <phoneticPr fontId="18" type="noConversion"/>
  </si>
  <si>
    <t xml:space="preserve">      其他统战事务支出</t>
    <phoneticPr fontId="18" type="noConversion"/>
  </si>
  <si>
    <t xml:space="preserve">   网信事务</t>
    <phoneticPr fontId="18" type="noConversion"/>
  </si>
  <si>
    <t xml:space="preserve">      行政运行</t>
    <phoneticPr fontId="18" type="noConversion"/>
  </si>
  <si>
    <t xml:space="preserve">      其他网信事务支出</t>
    <phoneticPr fontId="18" type="noConversion"/>
  </si>
  <si>
    <t xml:space="preserve">   市场监督管理事务</t>
    <phoneticPr fontId="18" type="noConversion"/>
  </si>
  <si>
    <t xml:space="preserve">      市场主体管理</t>
    <phoneticPr fontId="18" type="noConversion"/>
  </si>
  <si>
    <t>二、外交支出</t>
    <phoneticPr fontId="18" type="noConversion"/>
  </si>
  <si>
    <t xml:space="preserve">      特别业务</t>
    <phoneticPr fontId="18" type="noConversion"/>
  </si>
  <si>
    <t xml:space="preserve">      其他公安支出</t>
    <phoneticPr fontId="18" type="noConversion"/>
  </si>
  <si>
    <t xml:space="preserve">    检察</t>
    <phoneticPr fontId="18" type="noConversion"/>
  </si>
  <si>
    <t xml:space="preserve">      检查监督</t>
    <phoneticPr fontId="18" type="noConversion"/>
  </si>
  <si>
    <t xml:space="preserve">      其他检察支出</t>
    <phoneticPr fontId="18" type="noConversion"/>
  </si>
  <si>
    <t xml:space="preserve">      案件审判</t>
    <phoneticPr fontId="18" type="noConversion"/>
  </si>
  <si>
    <t xml:space="preserve">      其他法院支出</t>
    <phoneticPr fontId="18" type="noConversion"/>
  </si>
  <si>
    <t xml:space="preserve">      社区矫正</t>
    <phoneticPr fontId="18" type="noConversion"/>
  </si>
  <si>
    <t xml:space="preserve">      基层司法业务</t>
    <phoneticPr fontId="18" type="noConversion"/>
  </si>
  <si>
    <t xml:space="preserve">      其他司法支出</t>
    <phoneticPr fontId="18" type="noConversion"/>
  </si>
  <si>
    <t xml:space="preserve">   其他公共安全支出</t>
    <phoneticPr fontId="18" type="noConversion"/>
  </si>
  <si>
    <t xml:space="preserve">      其他公共安全支出</t>
    <phoneticPr fontId="18" type="noConversion"/>
  </si>
  <si>
    <t xml:space="preserve">      学前教育</t>
    <phoneticPr fontId="18" type="noConversion"/>
  </si>
  <si>
    <t xml:space="preserve">      其他普通教育支出</t>
    <phoneticPr fontId="18" type="noConversion"/>
  </si>
  <si>
    <t xml:space="preserve">   教育附加安排的支出</t>
    <phoneticPr fontId="18" type="noConversion"/>
  </si>
  <si>
    <t xml:space="preserve">      城市中小学校舍建设</t>
    <phoneticPr fontId="18" type="noConversion"/>
  </si>
  <si>
    <t xml:space="preserve">      其他教育费附加安排的支出</t>
    <phoneticPr fontId="18" type="noConversion"/>
  </si>
  <si>
    <t xml:space="preserve">   其他教育支出</t>
    <phoneticPr fontId="18" type="noConversion"/>
  </si>
  <si>
    <t xml:space="preserve">    基础研究</t>
    <phoneticPr fontId="18" type="noConversion"/>
  </si>
  <si>
    <t xml:space="preserve">      自然科学基金</t>
    <phoneticPr fontId="18" type="noConversion"/>
  </si>
  <si>
    <t xml:space="preserve">      其他技术研究与开发支出</t>
    <phoneticPr fontId="18" type="noConversion"/>
  </si>
  <si>
    <t xml:space="preserve">   其他科学技术支出</t>
    <phoneticPr fontId="18" type="noConversion"/>
  </si>
  <si>
    <t xml:space="preserve">     其他科学技术支出</t>
    <phoneticPr fontId="18" type="noConversion"/>
  </si>
  <si>
    <t xml:space="preserve">   体育</t>
    <phoneticPr fontId="18" type="noConversion"/>
  </si>
  <si>
    <t xml:space="preserve">      体育场馆</t>
    <phoneticPr fontId="18" type="noConversion"/>
  </si>
  <si>
    <t xml:space="preserve">      版权管理</t>
    <phoneticPr fontId="18" type="noConversion"/>
  </si>
  <si>
    <t xml:space="preserve">    其他文化旅游体育与传媒支出</t>
  </si>
  <si>
    <t xml:space="preserve">      文化产业发展专项支出</t>
  </si>
  <si>
    <t xml:space="preserve">      其他文化旅游体育与传媒支出</t>
  </si>
  <si>
    <t xml:space="preserve">      劳动人事争议调解仲裁</t>
  </si>
  <si>
    <t xml:space="preserve">      其他人力资源和社会保障管理事务支出</t>
  </si>
  <si>
    <t xml:space="preserve">      社会组织管理</t>
    <phoneticPr fontId="18" type="noConversion"/>
  </si>
  <si>
    <t xml:space="preserve">      其他行政事业单位养老支出</t>
  </si>
  <si>
    <t xml:space="preserve">      职业培训补贴</t>
  </si>
  <si>
    <t xml:space="preserve">      社会保险补贴</t>
  </si>
  <si>
    <t xml:space="preserve">      公益性岗位补贴</t>
  </si>
  <si>
    <t xml:space="preserve">      就业见习补贴</t>
  </si>
  <si>
    <t xml:space="preserve">      死亡抚恤</t>
  </si>
  <si>
    <t xml:space="preserve">      伤残抚恤</t>
  </si>
  <si>
    <t xml:space="preserve">      义务兵优待</t>
  </si>
  <si>
    <t xml:space="preserve">      儿童福利</t>
  </si>
  <si>
    <t xml:space="preserve">      老年福利</t>
  </si>
  <si>
    <t xml:space="preserve">      残疾人生活和护理补贴</t>
  </si>
  <si>
    <t xml:space="preserve">      其他残疾人事业支出</t>
  </si>
  <si>
    <t xml:space="preserve">    最低生活保障</t>
  </si>
  <si>
    <t xml:space="preserve">      城市最低生活保障金支出</t>
  </si>
  <si>
    <t xml:space="preserve">      临时救助支出</t>
  </si>
  <si>
    <t xml:space="preserve">      行政运行</t>
    <phoneticPr fontId="18" type="noConversion"/>
  </si>
  <si>
    <t xml:space="preserve">      一般行政管理事务</t>
    <phoneticPr fontId="18" type="noConversion"/>
  </si>
  <si>
    <t xml:space="preserve">      其他卫生健康管理事务支出</t>
  </si>
  <si>
    <t xml:space="preserve">    基层医疗卫生机构</t>
  </si>
  <si>
    <t xml:space="preserve">      城市社区卫生机构</t>
  </si>
  <si>
    <t xml:space="preserve">      其他基层医疗卫生机构支出</t>
  </si>
  <si>
    <t xml:space="preserve">      基本公共卫生服务</t>
  </si>
  <si>
    <t xml:space="preserve">      重大公共卫生服务</t>
  </si>
  <si>
    <t xml:space="preserve">      其他计划生育事务支出</t>
  </si>
  <si>
    <t xml:space="preserve">    医疗救助</t>
  </si>
  <si>
    <t xml:space="preserve">      城乡医疗救助</t>
  </si>
  <si>
    <t xml:space="preserve">      其他医疗救助支出</t>
  </si>
  <si>
    <t xml:space="preserve">    医疗保障管理事务</t>
  </si>
  <si>
    <t xml:space="preserve">      其他环境保护管理事务支出</t>
  </si>
  <si>
    <t xml:space="preserve">    环境监测与监察</t>
  </si>
  <si>
    <t xml:space="preserve">      其他环境监测与监察支出</t>
  </si>
  <si>
    <t xml:space="preserve">    能源节约利用</t>
  </si>
  <si>
    <t xml:space="preserve">    其他节能环保支出</t>
  </si>
  <si>
    <t xml:space="preserve">        农村社会事业</t>
    <phoneticPr fontId="18" type="noConversion"/>
  </si>
  <si>
    <t xml:space="preserve">        森林资源培育</t>
    <phoneticPr fontId="18" type="noConversion"/>
  </si>
  <si>
    <t xml:space="preserve">        森林生态效益补偿</t>
    <phoneticPr fontId="18" type="noConversion"/>
  </si>
  <si>
    <t xml:space="preserve">        水利工程运行与维护</t>
    <phoneticPr fontId="18" type="noConversion"/>
  </si>
  <si>
    <t xml:space="preserve">        农业保险保费补贴</t>
    <phoneticPr fontId="18" type="noConversion"/>
  </si>
  <si>
    <t xml:space="preserve">        一般行政管理事务</t>
    <phoneticPr fontId="18" type="noConversion"/>
  </si>
  <si>
    <t xml:space="preserve">        其他工业和信息产业监管支出</t>
    <phoneticPr fontId="18" type="noConversion"/>
  </si>
  <si>
    <t xml:space="preserve">    保障性安居工程支出</t>
  </si>
  <si>
    <t xml:space="preserve">      棚户区改造</t>
  </si>
  <si>
    <t xml:space="preserve">      保障性住房租金补贴</t>
  </si>
  <si>
    <t xml:space="preserve">      其他保障性安居工程支出</t>
  </si>
  <si>
    <t xml:space="preserve">      安全监管</t>
  </si>
  <si>
    <t xml:space="preserve">      其他应急管理支出</t>
  </si>
  <si>
    <t xml:space="preserve">      其他消防事务支出</t>
  </si>
  <si>
    <t xml:space="preserve">    地方政府一般债务付息支出</t>
  </si>
  <si>
    <t xml:space="preserve">      地方政府一般债券付息支出</t>
  </si>
  <si>
    <t>二十五、其他支出</t>
    <phoneticPr fontId="18" type="noConversion"/>
  </si>
  <si>
    <t xml:space="preserve">      其他支出</t>
    <phoneticPr fontId="18" type="noConversion"/>
  </si>
  <si>
    <r>
      <t>附表四：2019</t>
    </r>
    <r>
      <rPr>
        <b/>
        <sz val="14"/>
        <rFont val="宋体"/>
        <family val="3"/>
        <charset val="134"/>
      </rPr>
      <t>年度</t>
    </r>
    <r>
      <rPr>
        <b/>
        <sz val="14"/>
        <rFont val="宋体"/>
        <family val="3"/>
        <charset val="134"/>
      </rPr>
      <t>白碱滩</t>
    </r>
    <r>
      <rPr>
        <b/>
        <sz val="14"/>
        <rFont val="宋体"/>
        <family val="3"/>
        <charset val="134"/>
      </rPr>
      <t>区地方政府债务余额情况表</t>
    </r>
    <phoneticPr fontId="18" type="noConversion"/>
  </si>
  <si>
    <r>
      <t>（政府性基金-白碱滩区区</t>
    </r>
    <r>
      <rPr>
        <b/>
        <sz val="14"/>
        <rFont val="宋体"/>
        <family val="3"/>
        <charset val="134"/>
      </rPr>
      <t>）</t>
    </r>
    <phoneticPr fontId="18" type="noConversion"/>
  </si>
  <si>
    <r>
      <t>附表二：2020年</t>
    </r>
    <r>
      <rPr>
        <b/>
        <sz val="14"/>
        <rFont val="宋体"/>
        <family val="3"/>
        <charset val="134"/>
      </rPr>
      <t>白碱滩区</t>
    </r>
    <r>
      <rPr>
        <b/>
        <sz val="14"/>
        <rFont val="宋体"/>
        <family val="3"/>
        <charset val="134"/>
      </rPr>
      <t>一般公共预算支出安排情况表（支出功能分类）</t>
    </r>
    <phoneticPr fontId="18" type="noConversion"/>
  </si>
  <si>
    <r>
      <t>附表三：2020</t>
    </r>
    <r>
      <rPr>
        <b/>
        <sz val="14"/>
        <rFont val="宋体"/>
        <family val="3"/>
        <charset val="134"/>
      </rPr>
      <t>年白碱滩区一般公共预算支出安排情况表（政府预算支出经济分类）</t>
    </r>
    <phoneticPr fontId="18" type="noConversion"/>
  </si>
  <si>
    <t>白碱滩区 财 政 局</t>
    <phoneticPr fontId="27" type="noConversion"/>
  </si>
  <si>
    <t>二〇二〇年一月</t>
    <phoneticPr fontId="27" type="noConversion"/>
  </si>
  <si>
    <t xml:space="preserve">一、2019年一般公共预算收入执行情况表（白碱滩区) </t>
  </si>
  <si>
    <t xml:space="preserve">二、2019年一般公共预算支出执行情况表（白碱滩区) </t>
  </si>
  <si>
    <t xml:space="preserve">三、2019年政府性基金预算收入执行情况表（白碱滩区) </t>
  </si>
  <si>
    <t>四、2019年政府性基金预算支出执行情况表(白碱滩区)</t>
  </si>
  <si>
    <t>五、2019年国有资本经营预算收入执行情况表（白碱滩区）</t>
  </si>
  <si>
    <t>六、2019年国有资本经营预算支出执行情况表（白碱滩区）</t>
  </si>
  <si>
    <t>七、2020年一般公共预算收入安排情况表（白碱滩区）</t>
  </si>
  <si>
    <t>八、2020年一般公共预算支出安排情况表（白碱滩区）</t>
  </si>
  <si>
    <t>九、2020年上级转移支付补助预算表（一般公共预算-白碱滩区）</t>
  </si>
  <si>
    <t>十、2020年政府性基金预算收入安排情况表(白碱滩区)</t>
  </si>
  <si>
    <t>十一、2020年政府性基金预算支出安排情况表(白碱滩区)</t>
  </si>
  <si>
    <t>十二、2020年上级转移支付补助预算表（政府性基金-白碱滩区）</t>
  </si>
  <si>
    <t>十三、2020年国有资本经营预算收入安排情况表（白碱滩区）</t>
  </si>
  <si>
    <t>十四、2020年国有资本经营预算支出安排情况表（白碱滩区）</t>
  </si>
  <si>
    <t>附表二、2020年白碱滩区一般公共预算支出安排情况表（支出功能分类）</t>
  </si>
  <si>
    <t>附表四、2019年白碱滩区地方政府债务余额情况表</t>
  </si>
  <si>
    <t>附表一、2020年白碱滩区部门“三公”经费支出预算表</t>
    <phoneticPr fontId="18" type="noConversion"/>
  </si>
  <si>
    <t>附表三、2020年白碱滩区一般公共预算支出安排情况表（政府预算支出经济分类）</t>
    <phoneticPr fontId="18" type="noConversion"/>
  </si>
  <si>
    <t>2019年执行数</t>
    <phoneticPr fontId="18" type="noConversion"/>
  </si>
  <si>
    <t>2020年预算数</t>
    <phoneticPr fontId="18" type="noConversion"/>
  </si>
  <si>
    <t>附表一:2020年克拉玛依白碱滩区部门“三公”经费支出预算表</t>
    <phoneticPr fontId="18" type="noConversion"/>
  </si>
  <si>
    <t>2019年一般公共预算支出执行情况表（白碱滩区)</t>
    <phoneticPr fontId="18" type="noConversion"/>
  </si>
</sst>
</file>

<file path=xl/styles.xml><?xml version="1.0" encoding="utf-8"?>
<styleSheet xmlns="http://schemas.openxmlformats.org/spreadsheetml/2006/main">
  <numFmts count="5">
    <numFmt numFmtId="176" formatCode="0_);[Red]\(0\)"/>
    <numFmt numFmtId="177" formatCode="###,###,##0.00"/>
    <numFmt numFmtId="178" formatCode="0_ "/>
    <numFmt numFmtId="179" formatCode="#,##0_);[Red]\(#,##0\)"/>
    <numFmt numFmtId="180" formatCode="0.0_ "/>
  </numFmts>
  <fonts count="36">
    <font>
      <sz val="12"/>
      <name val="宋体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color rgb="FFFF0000"/>
      <name val="宋体"/>
      <family val="3"/>
      <charset val="134"/>
    </font>
    <font>
      <sz val="11"/>
      <name val="Times New Roman"/>
      <family val="1"/>
    </font>
    <font>
      <sz val="14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宋体"/>
      <family val="3"/>
      <charset val="134"/>
    </font>
    <font>
      <sz val="15"/>
      <name val="仿宋_GB2312"/>
      <family val="3"/>
      <charset val="134"/>
    </font>
    <font>
      <sz val="8"/>
      <color indexed="8"/>
      <name val="Tahoma"/>
      <family val="2"/>
    </font>
    <font>
      <sz val="9"/>
      <color indexed="8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方正小标宋简体"/>
      <family val="3"/>
      <charset val="134"/>
    </font>
    <font>
      <sz val="26"/>
      <color theme="1"/>
      <name val="方正小标宋简体"/>
      <family val="3"/>
      <charset val="134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3"/>
      <charset val="134"/>
    </font>
    <font>
      <sz val="28"/>
      <color theme="1"/>
      <name val="方正小标宋简体"/>
      <family val="3"/>
      <charset val="134"/>
    </font>
    <font>
      <b/>
      <sz val="12"/>
      <color indexed="10"/>
      <name val="宋体"/>
      <family val="3"/>
      <charset val="134"/>
    </font>
    <font>
      <sz val="9"/>
      <name val="宋体"/>
      <family val="3"/>
      <charset val="134"/>
    </font>
    <font>
      <sz val="12"/>
      <color indexed="10"/>
      <name val="宋体"/>
      <family val="3"/>
      <charset val="134"/>
    </font>
    <font>
      <sz val="15"/>
      <name val="仿宋_GB2312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4EE"/>
        <bgColor indexed="64"/>
      </patternFill>
    </fill>
    <fill>
      <patternFill patternType="solid">
        <fgColor rgb="FFF4F8FB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5">
    <xf numFmtId="0" fontId="0" fillId="0" borderId="0">
      <alignment vertical="center"/>
    </xf>
    <xf numFmtId="0" fontId="15" fillId="3" borderId="16">
      <alignment horizontal="left" vertical="top" wrapText="1"/>
    </xf>
    <xf numFmtId="177" fontId="16" fillId="4" borderId="16">
      <alignment horizontal="right" vertical="top" wrapText="1"/>
    </xf>
    <xf numFmtId="0" fontId="17" fillId="0" borderId="0"/>
    <xf numFmtId="0" fontId="20" fillId="0" borderId="0">
      <alignment vertical="center"/>
    </xf>
  </cellStyleXfs>
  <cellXfs count="273">
    <xf numFmtId="0" fontId="0" fillId="0" borderId="0" xfId="0">
      <alignment vertical="center"/>
    </xf>
    <xf numFmtId="0" fontId="0" fillId="0" borderId="0" xfId="0" applyAlignment="1"/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2" fillId="0" borderId="4" xfId="0" applyNumberFormat="1" applyFont="1" applyFill="1" applyBorder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horizontal="right" vertical="center"/>
    </xf>
    <xf numFmtId="0" fontId="2" fillId="2" borderId="4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0" fillId="0" borderId="9" xfId="0" applyFill="1" applyBorder="1" applyAlignment="1">
      <alignment vertical="center"/>
    </xf>
    <xf numFmtId="176" fontId="0" fillId="0" borderId="9" xfId="0" applyNumberFormat="1" applyFill="1" applyBorder="1" applyAlignment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176" fontId="0" fillId="0" borderId="8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176" fontId="0" fillId="0" borderId="12" xfId="0" applyNumberFormat="1" applyFont="1" applyFill="1" applyBorder="1" applyAlignment="1">
      <alignment horizontal="right" vertical="center"/>
    </xf>
    <xf numFmtId="178" fontId="0" fillId="0" borderId="12" xfId="0" applyNumberFormat="1" applyFill="1" applyBorder="1" applyAlignment="1">
      <alignment horizontal="left" vertical="center"/>
    </xf>
    <xf numFmtId="178" fontId="0" fillId="0" borderId="8" xfId="0" applyNumberFormat="1" applyFont="1" applyFill="1" applyBorder="1" applyAlignment="1">
      <alignment horizontal="right" vertical="center"/>
    </xf>
    <xf numFmtId="178" fontId="4" fillId="0" borderId="8" xfId="0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176" fontId="0" fillId="0" borderId="13" xfId="0" applyNumberForma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179" fontId="0" fillId="0" borderId="0" xfId="0" applyNumberFormat="1">
      <alignment vertical="center"/>
    </xf>
    <xf numFmtId="0" fontId="0" fillId="0" borderId="9" xfId="0" applyBorder="1" applyAlignment="1">
      <alignment vertical="center"/>
    </xf>
    <xf numFmtId="179" fontId="0" fillId="0" borderId="9" xfId="0" applyNumberFormat="1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7" xfId="0" applyFont="1" applyBorder="1">
      <alignment vertical="center"/>
    </xf>
    <xf numFmtId="180" fontId="0" fillId="0" borderId="12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0" fillId="0" borderId="0" xfId="0" applyFont="1">
      <alignment vertical="center"/>
    </xf>
    <xf numFmtId="179" fontId="0" fillId="0" borderId="8" xfId="0" applyNumberFormat="1" applyFont="1" applyBorder="1" applyAlignment="1">
      <alignment horizontal="right" vertical="center"/>
    </xf>
    <xf numFmtId="0" fontId="0" fillId="0" borderId="0" xfId="0" applyFont="1" applyBorder="1">
      <alignment vertical="center"/>
    </xf>
    <xf numFmtId="179" fontId="0" fillId="0" borderId="8" xfId="0" applyNumberFormat="1" applyFont="1" applyBorder="1">
      <alignment vertical="center"/>
    </xf>
    <xf numFmtId="179" fontId="0" fillId="0" borderId="0" xfId="0" applyNumberFormat="1" applyFont="1">
      <alignment vertical="center"/>
    </xf>
    <xf numFmtId="179" fontId="0" fillId="0" borderId="0" xfId="0" applyNumberFormat="1" applyFont="1" applyBorder="1" applyAlignment="1">
      <alignment horizontal="right" vertical="center"/>
    </xf>
    <xf numFmtId="179" fontId="0" fillId="0" borderId="12" xfId="0" applyNumberFormat="1" applyFont="1" applyBorder="1" applyAlignment="1">
      <alignment horizontal="right" vertical="center"/>
    </xf>
    <xf numFmtId="0" fontId="0" fillId="0" borderId="0" xfId="0" applyFill="1" applyBorder="1">
      <alignment vertical="center"/>
    </xf>
    <xf numFmtId="0" fontId="4" fillId="0" borderId="14" xfId="0" applyFont="1" applyFill="1" applyBorder="1" applyAlignment="1">
      <alignment horizontal="center" vertical="center"/>
    </xf>
    <xf numFmtId="179" fontId="4" fillId="0" borderId="15" xfId="0" applyNumberFormat="1" applyFont="1" applyBorder="1" applyAlignment="1">
      <alignment horizontal="right" vertical="center"/>
    </xf>
    <xf numFmtId="180" fontId="4" fillId="0" borderId="15" xfId="0" applyNumberFormat="1" applyFont="1" applyBorder="1">
      <alignment vertical="center"/>
    </xf>
    <xf numFmtId="0" fontId="8" fillId="0" borderId="0" xfId="0" applyFont="1" applyBorder="1" applyAlignment="1">
      <alignment wrapText="1"/>
    </xf>
    <xf numFmtId="176" fontId="0" fillId="0" borderId="0" xfId="0" applyNumberFormat="1">
      <alignment vertical="center"/>
    </xf>
    <xf numFmtId="179" fontId="0" fillId="0" borderId="4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76" fontId="0" fillId="0" borderId="12" xfId="0" applyNumberFormat="1" applyFont="1" applyBorder="1" applyAlignment="1">
      <alignment horizontal="right" vertical="center"/>
    </xf>
    <xf numFmtId="0" fontId="0" fillId="0" borderId="7" xfId="0" applyBorder="1">
      <alignment vertical="center"/>
    </xf>
    <xf numFmtId="179" fontId="0" fillId="0" borderId="12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Border="1">
      <alignment vertical="center"/>
    </xf>
    <xf numFmtId="179" fontId="4" fillId="0" borderId="8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center" vertical="center"/>
    </xf>
    <xf numFmtId="176" fontId="0" fillId="0" borderId="8" xfId="0" applyNumberFormat="1" applyFont="1" applyBorder="1">
      <alignment vertical="center"/>
    </xf>
    <xf numFmtId="0" fontId="4" fillId="0" borderId="7" xfId="0" applyFont="1" applyFill="1" applyBorder="1" applyAlignment="1">
      <alignment horizontal="left" vertical="center"/>
    </xf>
    <xf numFmtId="180" fontId="4" fillId="0" borderId="12" xfId="0" applyNumberFormat="1" applyFont="1" applyBorder="1">
      <alignment vertical="center"/>
    </xf>
    <xf numFmtId="0" fontId="0" fillId="0" borderId="7" xfId="0" applyFont="1" applyFill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179" fontId="0" fillId="0" borderId="8" xfId="0" applyNumberFormat="1" applyBorder="1">
      <alignment vertical="center"/>
    </xf>
    <xf numFmtId="176" fontId="4" fillId="0" borderId="15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79" fontId="0" fillId="0" borderId="0" xfId="0" applyNumberFormat="1" applyFont="1" applyBorder="1">
      <alignment vertical="center"/>
    </xf>
    <xf numFmtId="176" fontId="0" fillId="0" borderId="0" xfId="0" applyNumberFormat="1" applyFont="1" applyBorder="1">
      <alignment vertical="center"/>
    </xf>
    <xf numFmtId="180" fontId="0" fillId="0" borderId="0" xfId="0" applyNumberFormat="1" applyFont="1" applyBorder="1">
      <alignment vertical="center"/>
    </xf>
    <xf numFmtId="0" fontId="4" fillId="0" borderId="7" xfId="0" applyFont="1" applyBorder="1" applyAlignment="1">
      <alignment horizontal="left" vertical="center"/>
    </xf>
    <xf numFmtId="176" fontId="4" fillId="0" borderId="13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178" fontId="0" fillId="0" borderId="12" xfId="0" applyNumberFormat="1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178" fontId="0" fillId="0" borderId="8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8" fontId="4" fillId="0" borderId="13" xfId="0" applyNumberFormat="1" applyFont="1" applyBorder="1" applyAlignment="1">
      <alignment horizontal="right" vertical="center"/>
    </xf>
    <xf numFmtId="176" fontId="0" fillId="0" borderId="9" xfId="0" applyNumberForma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80" fontId="4" fillId="0" borderId="0" xfId="0" applyNumberFormat="1" applyFont="1" applyBorder="1">
      <alignment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13" xfId="0" applyNumberFormat="1" applyFont="1" applyBorder="1">
      <alignment vertical="center"/>
    </xf>
    <xf numFmtId="176" fontId="0" fillId="0" borderId="0" xfId="0" applyNumberFormat="1" applyFont="1">
      <alignment vertical="center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178" fontId="4" fillId="0" borderId="12" xfId="0" applyNumberFormat="1" applyFont="1" applyBorder="1" applyAlignment="1">
      <alignment horizontal="right" vertical="center"/>
    </xf>
    <xf numFmtId="178" fontId="0" fillId="0" borderId="0" xfId="0" applyNumberFormat="1" applyFont="1" applyBorder="1" applyAlignment="1">
      <alignment horizontal="right" vertical="center"/>
    </xf>
    <xf numFmtId="0" fontId="4" fillId="0" borderId="7" xfId="0" applyFont="1" applyFill="1" applyBorder="1">
      <alignment vertical="center"/>
    </xf>
    <xf numFmtId="176" fontId="0" fillId="0" borderId="12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176" fontId="0" fillId="0" borderId="0" xfId="0" applyNumberFormat="1" applyFont="1" applyBorder="1" applyAlignment="1">
      <alignment horizontal="right" vertical="center"/>
    </xf>
    <xf numFmtId="178" fontId="4" fillId="0" borderId="15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180" fontId="4" fillId="0" borderId="0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0" fillId="0" borderId="2" xfId="0" applyFont="1" applyBorder="1" applyAlignment="1">
      <alignment horizontal="center" vertical="center" wrapText="1"/>
    </xf>
    <xf numFmtId="180" fontId="0" fillId="0" borderId="12" xfId="0" applyNumberFormat="1" applyFont="1" applyBorder="1" applyAlignment="1">
      <alignment horizontal="right" vertical="center"/>
    </xf>
    <xf numFmtId="176" fontId="0" fillId="0" borderId="12" xfId="0" applyNumberFormat="1" applyBorder="1">
      <alignment vertical="center"/>
    </xf>
    <xf numFmtId="176" fontId="0" fillId="0" borderId="8" xfId="0" applyNumberFormat="1" applyBorder="1">
      <alignment vertical="center"/>
    </xf>
    <xf numFmtId="0" fontId="0" fillId="0" borderId="7" xfId="0" applyNumberFormat="1" applyFill="1" applyBorder="1" applyAlignment="1" applyProtection="1">
      <alignment horizontal="left" vertical="center"/>
    </xf>
    <xf numFmtId="180" fontId="4" fillId="0" borderId="15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top" wrapText="1"/>
    </xf>
    <xf numFmtId="0" fontId="4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80" fontId="4" fillId="0" borderId="9" xfId="0" applyNumberFormat="1" applyFont="1" applyBorder="1">
      <alignment vertical="center"/>
    </xf>
    <xf numFmtId="178" fontId="9" fillId="0" borderId="12" xfId="0" applyNumberFormat="1" applyFont="1" applyBorder="1" applyAlignment="1">
      <alignment horizontal="right" vertical="center"/>
    </xf>
    <xf numFmtId="178" fontId="6" fillId="0" borderId="0" xfId="0" applyNumberFormat="1" applyFont="1" applyBorder="1">
      <alignment vertical="center"/>
    </xf>
    <xf numFmtId="0" fontId="0" fillId="0" borderId="10" xfId="0" applyBorder="1">
      <alignment vertical="center"/>
    </xf>
    <xf numFmtId="0" fontId="0" fillId="0" borderId="8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20" fillId="0" borderId="0" xfId="0" applyFont="1">
      <alignment vertical="center"/>
    </xf>
    <xf numFmtId="0" fontId="20" fillId="0" borderId="9" xfId="0" applyFont="1" applyBorder="1" applyAlignment="1">
      <alignment horizontal="left" vertical="center"/>
    </xf>
    <xf numFmtId="176" fontId="20" fillId="0" borderId="9" xfId="0" applyNumberFormat="1" applyFont="1" applyBorder="1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176" fontId="20" fillId="0" borderId="4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Border="1">
      <alignment vertical="center"/>
    </xf>
    <xf numFmtId="176" fontId="20" fillId="0" borderId="12" xfId="0" applyNumberFormat="1" applyFont="1" applyBorder="1" applyAlignment="1">
      <alignment horizontal="right" vertical="center"/>
    </xf>
    <xf numFmtId="180" fontId="20" fillId="0" borderId="12" xfId="0" applyNumberFormat="1" applyFont="1" applyBorder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21" fillId="0" borderId="7" xfId="0" applyFont="1" applyFill="1" applyBorder="1" applyAlignment="1">
      <alignment horizontal="left" vertical="center"/>
    </xf>
    <xf numFmtId="176" fontId="21" fillId="0" borderId="8" xfId="0" applyNumberFormat="1" applyFont="1" applyBorder="1" applyAlignment="1">
      <alignment horizontal="right" vertical="center"/>
    </xf>
    <xf numFmtId="180" fontId="21" fillId="0" borderId="7" xfId="0" applyNumberFormat="1" applyFont="1" applyBorder="1">
      <alignment vertical="center"/>
    </xf>
    <xf numFmtId="180" fontId="21" fillId="0" borderId="0" xfId="0" applyNumberFormat="1" applyFont="1" applyBorder="1">
      <alignment vertical="center"/>
    </xf>
    <xf numFmtId="0" fontId="21" fillId="0" borderId="7" xfId="0" applyFont="1" applyBorder="1" applyAlignment="1">
      <alignment horizontal="left" vertical="center"/>
    </xf>
    <xf numFmtId="180" fontId="21" fillId="0" borderId="8" xfId="0" applyNumberFormat="1" applyFont="1" applyBorder="1">
      <alignment vertical="center"/>
    </xf>
    <xf numFmtId="0" fontId="20" fillId="0" borderId="0" xfId="0" applyFont="1" applyFill="1" applyBorder="1">
      <alignment vertical="center"/>
    </xf>
    <xf numFmtId="0" fontId="21" fillId="0" borderId="9" xfId="0" applyFont="1" applyFill="1" applyBorder="1" applyAlignment="1">
      <alignment horizontal="center" vertical="center"/>
    </xf>
    <xf numFmtId="176" fontId="21" fillId="0" borderId="15" xfId="0" applyNumberFormat="1" applyFont="1" applyBorder="1" applyAlignment="1">
      <alignment horizontal="right" vertical="center"/>
    </xf>
    <xf numFmtId="180" fontId="21" fillId="0" borderId="13" xfId="0" applyNumberFormat="1" applyFont="1" applyBorder="1">
      <alignment vertical="center"/>
    </xf>
    <xf numFmtId="180" fontId="21" fillId="0" borderId="15" xfId="0" applyNumberFormat="1" applyFont="1" applyBorder="1">
      <alignment vertical="center"/>
    </xf>
    <xf numFmtId="176" fontId="20" fillId="0" borderId="0" xfId="0" applyNumberFormat="1" applyFont="1">
      <alignment vertical="center"/>
    </xf>
    <xf numFmtId="0" fontId="20" fillId="0" borderId="9" xfId="0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right" vertical="center"/>
    </xf>
    <xf numFmtId="178" fontId="20" fillId="0" borderId="8" xfId="0" applyNumberFormat="1" applyFont="1" applyBorder="1" applyAlignment="1">
      <alignment horizontal="right" vertical="center"/>
    </xf>
    <xf numFmtId="178" fontId="20" fillId="0" borderId="0" xfId="0" applyNumberFormat="1" applyFont="1" applyBorder="1" applyAlignment="1">
      <alignment horizontal="right" vertical="center"/>
    </xf>
    <xf numFmtId="178" fontId="21" fillId="0" borderId="8" xfId="0" applyNumberFormat="1" applyFont="1" applyBorder="1" applyAlignment="1">
      <alignment horizontal="right" vertical="center"/>
    </xf>
    <xf numFmtId="180" fontId="21" fillId="0" borderId="12" xfId="0" applyNumberFormat="1" applyFont="1" applyBorder="1">
      <alignment vertical="center"/>
    </xf>
    <xf numFmtId="178" fontId="21" fillId="0" borderId="7" xfId="0" applyNumberFormat="1" applyFont="1" applyBorder="1" applyAlignment="1">
      <alignment horizontal="right" vertical="center"/>
    </xf>
    <xf numFmtId="0" fontId="20" fillId="0" borderId="7" xfId="0" applyFont="1" applyBorder="1">
      <alignment vertical="center"/>
    </xf>
    <xf numFmtId="0" fontId="21" fillId="0" borderId="14" xfId="0" applyFont="1" applyBorder="1" applyAlignment="1">
      <alignment horizontal="center" vertical="center"/>
    </xf>
    <xf numFmtId="178" fontId="21" fillId="0" borderId="13" xfId="0" applyNumberFormat="1" applyFont="1" applyBorder="1" applyAlignment="1">
      <alignment horizontal="right" vertical="center"/>
    </xf>
    <xf numFmtId="180" fontId="20" fillId="0" borderId="12" xfId="0" applyNumberFormat="1" applyFont="1" applyBorder="1" applyAlignment="1">
      <alignment horizontal="right" vertical="center"/>
    </xf>
    <xf numFmtId="178" fontId="21" fillId="0" borderId="12" xfId="0" applyNumberFormat="1" applyFont="1" applyBorder="1" applyAlignment="1">
      <alignment horizontal="right" vertical="center"/>
    </xf>
    <xf numFmtId="180" fontId="21" fillId="0" borderId="12" xfId="0" applyNumberFormat="1" applyFont="1" applyBorder="1" applyAlignment="1">
      <alignment horizontal="right" vertical="center"/>
    </xf>
    <xf numFmtId="180" fontId="21" fillId="0" borderId="15" xfId="0" applyNumberFormat="1" applyFont="1" applyBorder="1" applyAlignment="1">
      <alignment horizontal="right" vertical="center"/>
    </xf>
    <xf numFmtId="0" fontId="21" fillId="0" borderId="0" xfId="0" applyFont="1" applyFill="1" applyBorder="1" applyAlignment="1">
      <alignment horizontal="center" vertical="center"/>
    </xf>
    <xf numFmtId="180" fontId="20" fillId="0" borderId="0" xfId="0" applyNumberFormat="1" applyFont="1" applyBorder="1">
      <alignment vertical="center"/>
    </xf>
    <xf numFmtId="176" fontId="23" fillId="0" borderId="12" xfId="0" applyNumberFormat="1" applyFont="1" applyBorder="1" applyAlignment="1">
      <alignment horizontal="right" vertical="center"/>
    </xf>
    <xf numFmtId="178" fontId="24" fillId="0" borderId="12" xfId="0" applyNumberFormat="1" applyFont="1" applyBorder="1" applyAlignment="1">
      <alignment horizontal="right" vertical="center"/>
    </xf>
    <xf numFmtId="178" fontId="24" fillId="0" borderId="8" xfId="0" applyNumberFormat="1" applyFont="1" applyBorder="1" applyAlignment="1">
      <alignment horizontal="right" vertical="center"/>
    </xf>
    <xf numFmtId="178" fontId="23" fillId="0" borderId="12" xfId="0" applyNumberFormat="1" applyFont="1" applyBorder="1" applyAlignment="1">
      <alignment horizontal="right" vertical="center"/>
    </xf>
    <xf numFmtId="178" fontId="24" fillId="0" borderId="15" xfId="0" applyNumberFormat="1" applyFont="1" applyBorder="1" applyAlignment="1">
      <alignment horizontal="right" vertical="center"/>
    </xf>
    <xf numFmtId="178" fontId="23" fillId="0" borderId="8" xfId="0" applyNumberFormat="1" applyFont="1" applyBorder="1" applyAlignment="1">
      <alignment horizontal="right" vertical="center"/>
    </xf>
    <xf numFmtId="178" fontId="24" fillId="0" borderId="7" xfId="0" applyNumberFormat="1" applyFont="1" applyBorder="1" applyAlignment="1">
      <alignment horizontal="right" vertical="center"/>
    </xf>
    <xf numFmtId="178" fontId="24" fillId="0" borderId="13" xfId="0" applyNumberFormat="1" applyFont="1" applyBorder="1" applyAlignment="1">
      <alignment horizontal="right" vertical="center"/>
    </xf>
    <xf numFmtId="179" fontId="23" fillId="0" borderId="12" xfId="0" applyNumberFormat="1" applyFont="1" applyBorder="1" applyAlignment="1">
      <alignment horizontal="right" vertical="center"/>
    </xf>
    <xf numFmtId="0" fontId="25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9" fillId="0" borderId="0" xfId="0" applyFont="1" applyAlignment="1">
      <alignment vertical="center" shrinkToFit="1"/>
    </xf>
    <xf numFmtId="0" fontId="21" fillId="0" borderId="7" xfId="0" applyFont="1" applyFill="1" applyBorder="1">
      <alignment vertical="center"/>
    </xf>
    <xf numFmtId="176" fontId="21" fillId="0" borderId="7" xfId="0" applyNumberFormat="1" applyFont="1" applyBorder="1">
      <alignment vertical="center"/>
    </xf>
    <xf numFmtId="0" fontId="21" fillId="0" borderId="0" xfId="0" applyFont="1">
      <alignment vertical="center"/>
    </xf>
    <xf numFmtId="176" fontId="21" fillId="0" borderId="8" xfId="0" applyNumberFormat="1" applyFont="1" applyBorder="1">
      <alignment vertical="center"/>
    </xf>
    <xf numFmtId="0" fontId="21" fillId="0" borderId="11" xfId="0" applyFont="1" applyBorder="1">
      <alignment vertical="center"/>
    </xf>
    <xf numFmtId="176" fontId="21" fillId="0" borderId="11" xfId="0" applyNumberFormat="1" applyFont="1" applyBorder="1">
      <alignment vertical="center"/>
    </xf>
    <xf numFmtId="0" fontId="30" fillId="0" borderId="0" xfId="0" applyFont="1" applyBorder="1">
      <alignment vertical="center"/>
    </xf>
    <xf numFmtId="0" fontId="0" fillId="0" borderId="9" xfId="0" applyBorder="1" applyAlignment="1">
      <alignment horizontal="right" vertical="center"/>
    </xf>
    <xf numFmtId="178" fontId="20" fillId="0" borderId="8" xfId="0" applyNumberFormat="1" applyFont="1" applyBorder="1" applyAlignment="1">
      <alignment horizontal="left" vertical="center"/>
    </xf>
    <xf numFmtId="0" fontId="32" fillId="0" borderId="0" xfId="0" applyFont="1" applyBorder="1">
      <alignment vertical="center"/>
    </xf>
    <xf numFmtId="0" fontId="20" fillId="0" borderId="7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center" vertical="center"/>
    </xf>
    <xf numFmtId="178" fontId="32" fillId="0" borderId="0" xfId="0" applyNumberFormat="1" applyFont="1" applyBorder="1">
      <alignment vertical="center"/>
    </xf>
    <xf numFmtId="180" fontId="0" fillId="0" borderId="0" xfId="0" applyNumberFormat="1" applyFont="1" applyBorder="1" applyAlignment="1">
      <alignment horizontal="right" vertical="center"/>
    </xf>
    <xf numFmtId="180" fontId="21" fillId="0" borderId="0" xfId="0" applyNumberFormat="1" applyFont="1" applyBorder="1" applyAlignment="1">
      <alignment horizontal="right" vertical="center"/>
    </xf>
    <xf numFmtId="0" fontId="0" fillId="0" borderId="7" xfId="0" applyFont="1" applyFill="1" applyBorder="1">
      <alignment vertical="center"/>
    </xf>
    <xf numFmtId="0" fontId="20" fillId="0" borderId="7" xfId="0" applyFont="1" applyFill="1" applyBorder="1">
      <alignment vertical="center"/>
    </xf>
    <xf numFmtId="0" fontId="20" fillId="0" borderId="0" xfId="0" applyFont="1" applyFill="1">
      <alignment vertical="center"/>
    </xf>
    <xf numFmtId="0" fontId="20" fillId="0" borderId="0" xfId="0" applyFont="1" applyFill="1" applyAlignment="1">
      <alignment vertical="center"/>
    </xf>
    <xf numFmtId="179" fontId="20" fillId="0" borderId="0" xfId="0" applyNumberFormat="1" applyFont="1" applyFill="1" applyAlignment="1">
      <alignment vertical="center"/>
    </xf>
    <xf numFmtId="179" fontId="20" fillId="0" borderId="0" xfId="0" applyNumberFormat="1" applyFont="1" applyFill="1" applyAlignment="1">
      <alignment horizontal="right" vertical="center"/>
    </xf>
    <xf numFmtId="0" fontId="22" fillId="0" borderId="4" xfId="0" applyFont="1" applyFill="1" applyBorder="1" applyAlignment="1">
      <alignment horizontal="distributed" vertical="center"/>
    </xf>
    <xf numFmtId="179" fontId="22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vertical="center"/>
    </xf>
    <xf numFmtId="179" fontId="22" fillId="0" borderId="4" xfId="0" applyNumberFormat="1" applyFont="1" applyFill="1" applyBorder="1" applyAlignment="1">
      <alignment vertical="center"/>
    </xf>
    <xf numFmtId="180" fontId="22" fillId="0" borderId="4" xfId="0" applyNumberFormat="1" applyFont="1" applyFill="1" applyBorder="1" applyAlignment="1" applyProtection="1">
      <alignment horizontal="left" vertical="center"/>
      <protection locked="0"/>
    </xf>
    <xf numFmtId="178" fontId="22" fillId="0" borderId="4" xfId="0" applyNumberFormat="1" applyFont="1" applyFill="1" applyBorder="1" applyAlignment="1" applyProtection="1">
      <alignment horizontal="left" vertical="center"/>
      <protection locked="0"/>
    </xf>
    <xf numFmtId="179" fontId="22" fillId="0" borderId="4" xfId="0" applyNumberFormat="1" applyFont="1" applyFill="1" applyBorder="1" applyAlignment="1" applyProtection="1">
      <alignment vertical="center"/>
      <protection locked="0"/>
    </xf>
    <xf numFmtId="0" fontId="22" fillId="0" borderId="4" xfId="0" applyFont="1" applyFill="1" applyBorder="1">
      <alignment vertical="center"/>
    </xf>
    <xf numFmtId="178" fontId="22" fillId="0" borderId="13" xfId="0" applyNumberFormat="1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Alignment="1">
      <alignment vertical="center"/>
    </xf>
    <xf numFmtId="179" fontId="22" fillId="0" borderId="0" xfId="0" applyNumberFormat="1" applyFont="1" applyFill="1" applyAlignment="1">
      <alignment vertical="center"/>
    </xf>
    <xf numFmtId="179" fontId="22" fillId="0" borderId="0" xfId="0" applyNumberFormat="1" applyFont="1" applyFill="1" applyAlignment="1">
      <alignment horizontal="right" vertical="center"/>
    </xf>
    <xf numFmtId="180" fontId="22" fillId="0" borderId="13" xfId="0" applyNumberFormat="1" applyFont="1" applyFill="1" applyBorder="1" applyAlignment="1" applyProtection="1">
      <alignment horizontal="left" vertical="center"/>
      <protection locked="0"/>
    </xf>
    <xf numFmtId="0" fontId="22" fillId="0" borderId="4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vertical="center"/>
    </xf>
    <xf numFmtId="0" fontId="20" fillId="0" borderId="4" xfId="0" applyFont="1" applyFill="1" applyBorder="1">
      <alignment vertical="center"/>
    </xf>
    <xf numFmtId="176" fontId="20" fillId="0" borderId="4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80" fontId="21" fillId="0" borderId="9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left" vertical="center"/>
    </xf>
    <xf numFmtId="179" fontId="21" fillId="0" borderId="6" xfId="0" applyNumberFormat="1" applyFont="1" applyBorder="1" applyAlignment="1">
      <alignment horizontal="right" vertical="center"/>
    </xf>
    <xf numFmtId="179" fontId="21" fillId="0" borderId="8" xfId="0" applyNumberFormat="1" applyFont="1" applyBorder="1" applyAlignment="1">
      <alignment horizontal="right" vertical="center"/>
    </xf>
    <xf numFmtId="179" fontId="21" fillId="0" borderId="0" xfId="0" applyNumberFormat="1" applyFont="1">
      <alignment vertical="center"/>
    </xf>
    <xf numFmtId="180" fontId="22" fillId="0" borderId="8" xfId="0" applyNumberFormat="1" applyFont="1" applyFill="1" applyBorder="1" applyAlignment="1" applyProtection="1">
      <alignment horizontal="left" vertical="center"/>
      <protection locked="0"/>
    </xf>
    <xf numFmtId="178" fontId="22" fillId="0" borderId="8" xfId="0" applyNumberFormat="1" applyFont="1" applyFill="1" applyBorder="1" applyAlignment="1" applyProtection="1">
      <alignment horizontal="left" vertical="center"/>
      <protection locked="0"/>
    </xf>
    <xf numFmtId="180" fontId="22" fillId="0" borderId="0" xfId="0" applyNumberFormat="1" applyFont="1" applyFill="1" applyBorder="1" applyAlignment="1" applyProtection="1">
      <alignment horizontal="left" vertical="center"/>
      <protection locked="0"/>
    </xf>
    <xf numFmtId="178" fontId="22" fillId="0" borderId="0" xfId="0" applyNumberFormat="1" applyFont="1" applyFill="1" applyBorder="1" applyAlignment="1" applyProtection="1">
      <alignment horizontal="left" vertical="center"/>
      <protection locked="0"/>
    </xf>
    <xf numFmtId="179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8" xfId="0" applyFont="1" applyFill="1" applyBorder="1" applyAlignment="1">
      <alignment vertical="center"/>
    </xf>
    <xf numFmtId="179" fontId="22" fillId="0" borderId="8" xfId="0" applyNumberFormat="1" applyFont="1" applyFill="1" applyBorder="1" applyAlignment="1">
      <alignment vertical="center"/>
    </xf>
    <xf numFmtId="0" fontId="22" fillId="0" borderId="1" xfId="0" applyFont="1" applyFill="1" applyBorder="1">
      <alignment vertical="center"/>
    </xf>
    <xf numFmtId="179" fontId="20" fillId="0" borderId="4" xfId="0" applyNumberFormat="1" applyFont="1" applyFill="1" applyBorder="1">
      <alignment vertical="center"/>
    </xf>
    <xf numFmtId="0" fontId="3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79" fontId="22" fillId="0" borderId="4" xfId="0" applyNumberFormat="1" applyFont="1" applyFill="1" applyBorder="1">
      <alignment vertical="center"/>
    </xf>
    <xf numFmtId="179" fontId="20" fillId="0" borderId="0" xfId="0" applyNumberFormat="1" applyFont="1" applyFill="1">
      <alignment vertical="center"/>
    </xf>
    <xf numFmtId="0" fontId="22" fillId="0" borderId="15" xfId="0" applyFont="1" applyFill="1" applyBorder="1" applyAlignment="1">
      <alignment vertical="center"/>
    </xf>
    <xf numFmtId="0" fontId="35" fillId="0" borderId="1" xfId="0" applyFont="1" applyFill="1" applyBorder="1" applyAlignment="1">
      <alignment vertical="center"/>
    </xf>
    <xf numFmtId="179" fontId="17" fillId="0" borderId="4" xfId="0" applyNumberFormat="1" applyFont="1" applyBorder="1" applyAlignment="1">
      <alignment horizontal="center" vertical="center" wrapText="1"/>
    </xf>
    <xf numFmtId="176" fontId="17" fillId="0" borderId="4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19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</cellXfs>
  <cellStyles count="5">
    <cellStyle name="style10" xfId="1"/>
    <cellStyle name="style14" xfId="2"/>
    <cellStyle name="常规" xfId="0" builtinId="0"/>
    <cellStyle name="常规 2" xfId="4"/>
    <cellStyle name="常规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J37"/>
  <sheetViews>
    <sheetView topLeftCell="A19" workbookViewId="0">
      <selection activeCell="G30" sqref="G30"/>
    </sheetView>
  </sheetViews>
  <sheetFormatPr defaultColWidth="8.8984375" defaultRowHeight="14.4"/>
  <cols>
    <col min="1" max="16384" width="8.8984375" style="176"/>
  </cols>
  <sheetData>
    <row r="7" spans="1:10" ht="14.4" customHeight="1">
      <c r="B7" s="177"/>
      <c r="C7" s="177"/>
      <c r="D7" s="177"/>
      <c r="E7" s="177"/>
      <c r="F7" s="177"/>
      <c r="G7" s="177"/>
      <c r="H7" s="177"/>
      <c r="I7" s="177"/>
      <c r="J7" s="177"/>
    </row>
    <row r="8" spans="1:10" ht="14.4" customHeight="1">
      <c r="B8" s="177"/>
      <c r="C8" s="177"/>
      <c r="D8" s="177"/>
      <c r="E8" s="177"/>
      <c r="F8" s="177"/>
      <c r="G8" s="177"/>
      <c r="H8" s="177"/>
      <c r="I8" s="177"/>
      <c r="J8" s="177"/>
    </row>
    <row r="9" spans="1:10" ht="14.4" customHeight="1">
      <c r="A9" s="177"/>
      <c r="B9" s="177"/>
      <c r="C9" s="177"/>
      <c r="D9" s="177"/>
      <c r="E9" s="177"/>
      <c r="F9" s="177"/>
      <c r="G9" s="177"/>
      <c r="H9" s="177"/>
      <c r="I9" s="177"/>
      <c r="J9" s="177"/>
    </row>
    <row r="10" spans="1:10" ht="14.4" customHeight="1">
      <c r="A10" s="244" t="s">
        <v>339</v>
      </c>
      <c r="B10" s="244"/>
      <c r="C10" s="244"/>
      <c r="D10" s="244"/>
      <c r="E10" s="244"/>
      <c r="F10" s="244"/>
      <c r="G10" s="244"/>
      <c r="H10" s="244"/>
      <c r="I10" s="244"/>
      <c r="J10" s="178"/>
    </row>
    <row r="11" spans="1:10" ht="14.4" customHeight="1">
      <c r="A11" s="244"/>
      <c r="B11" s="244"/>
      <c r="C11" s="244"/>
      <c r="D11" s="244"/>
      <c r="E11" s="244"/>
      <c r="F11" s="244"/>
      <c r="G11" s="244"/>
      <c r="H11" s="244"/>
      <c r="I11" s="244"/>
      <c r="J11" s="178"/>
    </row>
    <row r="12" spans="1:10" ht="14.4" customHeight="1">
      <c r="A12" s="244"/>
      <c r="B12" s="244"/>
      <c r="C12" s="244"/>
      <c r="D12" s="244"/>
      <c r="E12" s="244"/>
      <c r="F12" s="244"/>
      <c r="G12" s="244"/>
      <c r="H12" s="244"/>
      <c r="I12" s="244"/>
      <c r="J12" s="178"/>
    </row>
    <row r="13" spans="1:10" ht="14.4" customHeight="1">
      <c r="A13" s="244"/>
      <c r="B13" s="244"/>
      <c r="C13" s="244"/>
      <c r="D13" s="244"/>
      <c r="E13" s="244"/>
      <c r="F13" s="244"/>
      <c r="G13" s="244"/>
      <c r="H13" s="244"/>
      <c r="I13" s="244"/>
      <c r="J13" s="178"/>
    </row>
    <row r="14" spans="1:10" ht="14.4" customHeight="1">
      <c r="A14" s="244"/>
      <c r="B14" s="244"/>
      <c r="C14" s="244"/>
      <c r="D14" s="244"/>
      <c r="E14" s="244"/>
      <c r="F14" s="244"/>
      <c r="G14" s="244"/>
      <c r="H14" s="244"/>
      <c r="I14" s="244"/>
      <c r="J14" s="178"/>
    </row>
    <row r="15" spans="1:10" ht="14.4" customHeight="1">
      <c r="A15" s="244"/>
      <c r="B15" s="244"/>
      <c r="C15" s="244"/>
      <c r="D15" s="244"/>
      <c r="E15" s="244"/>
      <c r="F15" s="244"/>
      <c r="G15" s="244"/>
      <c r="H15" s="244"/>
      <c r="I15" s="244"/>
      <c r="J15" s="178"/>
    </row>
    <row r="16" spans="1:10" ht="14.4" customHeight="1">
      <c r="A16" s="244"/>
      <c r="B16" s="244"/>
      <c r="C16" s="244"/>
      <c r="D16" s="244"/>
      <c r="E16" s="244"/>
      <c r="F16" s="244"/>
      <c r="G16" s="244"/>
      <c r="H16" s="244"/>
      <c r="I16" s="244"/>
      <c r="J16" s="178"/>
    </row>
    <row r="17" spans="1:9" ht="34.5" customHeight="1">
      <c r="A17" s="244"/>
      <c r="B17" s="244"/>
      <c r="C17" s="244"/>
      <c r="D17" s="244"/>
      <c r="E17" s="244"/>
      <c r="F17" s="244"/>
      <c r="G17" s="244"/>
      <c r="H17" s="244"/>
      <c r="I17" s="244"/>
    </row>
    <row r="18" spans="1:9" ht="33.6">
      <c r="B18" s="177"/>
      <c r="C18" s="177"/>
      <c r="D18" s="177"/>
      <c r="E18" s="177"/>
      <c r="F18" s="177"/>
      <c r="G18" s="177"/>
      <c r="H18" s="177"/>
      <c r="I18" s="177"/>
    </row>
    <row r="19" spans="1:9" ht="33.6">
      <c r="B19" s="177"/>
      <c r="C19" s="177"/>
      <c r="D19" s="177"/>
      <c r="E19" s="177"/>
      <c r="F19" s="177"/>
      <c r="G19" s="177"/>
      <c r="H19" s="177"/>
      <c r="I19" s="177"/>
    </row>
    <row r="20" spans="1:9" ht="33.6">
      <c r="B20" s="177"/>
      <c r="C20" s="177"/>
      <c r="D20" s="177"/>
      <c r="E20" s="177"/>
      <c r="F20" s="177"/>
      <c r="G20" s="177"/>
      <c r="H20" s="177"/>
      <c r="I20" s="177"/>
    </row>
    <row r="21" spans="1:9" ht="33.6">
      <c r="B21" s="177"/>
      <c r="C21" s="177"/>
      <c r="D21" s="177"/>
      <c r="E21" s="177"/>
      <c r="F21" s="177"/>
      <c r="G21" s="177"/>
      <c r="H21" s="177"/>
      <c r="I21" s="177"/>
    </row>
    <row r="36" spans="3:8" ht="23.4">
      <c r="C36" s="243" t="s">
        <v>560</v>
      </c>
      <c r="D36" s="243"/>
      <c r="E36" s="243"/>
      <c r="F36" s="243"/>
      <c r="G36" s="243"/>
      <c r="H36" s="243"/>
    </row>
    <row r="37" spans="3:8" ht="23.4">
      <c r="C37" s="243" t="s">
        <v>561</v>
      </c>
      <c r="D37" s="243"/>
      <c r="E37" s="243"/>
      <c r="F37" s="243"/>
      <c r="G37" s="243"/>
      <c r="H37" s="243"/>
    </row>
  </sheetData>
  <mergeCells count="3">
    <mergeCell ref="C36:H36"/>
    <mergeCell ref="C37:H37"/>
    <mergeCell ref="A10:I17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5"/>
  <sheetViews>
    <sheetView showZeros="0" topLeftCell="A10" zoomScale="75" zoomScaleNormal="75" workbookViewId="0">
      <selection activeCell="I33" sqref="I33"/>
    </sheetView>
  </sheetViews>
  <sheetFormatPr defaultColWidth="9" defaultRowHeight="15.6"/>
  <cols>
    <col min="1" max="1" width="33" customWidth="1"/>
    <col min="2" max="4" width="15" customWidth="1"/>
    <col min="5" max="5" width="12.19921875" customWidth="1"/>
    <col min="8" max="8" width="10.3984375" customWidth="1"/>
    <col min="9" max="9" width="9.69921875" customWidth="1"/>
  </cols>
  <sheetData>
    <row r="1" spans="1:6" ht="26.25" customHeight="1">
      <c r="A1" s="245" t="s">
        <v>433</v>
      </c>
      <c r="B1" s="247"/>
      <c r="C1" s="247"/>
      <c r="D1" s="247"/>
    </row>
    <row r="2" spans="1:6" ht="26.25" customHeight="1">
      <c r="A2" s="150" t="s">
        <v>394</v>
      </c>
      <c r="B2" s="38"/>
      <c r="C2" s="248" t="s">
        <v>3</v>
      </c>
      <c r="D2" s="248"/>
    </row>
    <row r="3" spans="1:6" ht="52.5" customHeight="1">
      <c r="A3" s="41" t="s">
        <v>4</v>
      </c>
      <c r="B3" s="151" t="s">
        <v>373</v>
      </c>
      <c r="C3" s="151" t="s">
        <v>374</v>
      </c>
      <c r="D3" s="42" t="s">
        <v>9</v>
      </c>
      <c r="E3" s="43"/>
    </row>
    <row r="4" spans="1:6" ht="22.5" customHeight="1">
      <c r="A4" s="84" t="s">
        <v>40</v>
      </c>
      <c r="B4" s="170">
        <v>19074</v>
      </c>
      <c r="C4" s="85">
        <v>19867</v>
      </c>
      <c r="D4" s="45">
        <f>(C4/B4-1)*100</f>
        <v>4.1574918737548483</v>
      </c>
      <c r="E4" s="120"/>
      <c r="F4" s="47"/>
    </row>
    <row r="5" spans="1:6" ht="22.5" customHeight="1">
      <c r="A5" s="84" t="s">
        <v>41</v>
      </c>
      <c r="B5" s="170"/>
      <c r="C5" s="85"/>
      <c r="D5" s="45"/>
      <c r="E5" s="120"/>
      <c r="F5" s="47"/>
    </row>
    <row r="6" spans="1:6" ht="22.5" customHeight="1">
      <c r="A6" s="84" t="s">
        <v>42</v>
      </c>
      <c r="B6" s="170"/>
      <c r="C6" s="85"/>
      <c r="D6" s="45"/>
      <c r="E6" s="120"/>
      <c r="F6" s="47"/>
    </row>
    <row r="7" spans="1:6" ht="22.5" customHeight="1">
      <c r="A7" s="84" t="s">
        <v>43</v>
      </c>
      <c r="B7" s="170">
        <v>34390</v>
      </c>
      <c r="C7" s="85">
        <v>34658</v>
      </c>
      <c r="D7" s="45">
        <f t="shared" ref="D7:D33" si="0">(C7/B7-1)*100</f>
        <v>0.77929630706601305</v>
      </c>
      <c r="E7" s="120"/>
      <c r="F7" s="47"/>
    </row>
    <row r="8" spans="1:6" ht="22.5" customHeight="1">
      <c r="A8" s="84" t="s">
        <v>44</v>
      </c>
      <c r="B8" s="170">
        <v>37894</v>
      </c>
      <c r="C8" s="85">
        <v>38789</v>
      </c>
      <c r="D8" s="45">
        <f t="shared" si="0"/>
        <v>2.3618514804454538</v>
      </c>
      <c r="E8" s="120"/>
      <c r="F8" s="47"/>
    </row>
    <row r="9" spans="1:6" ht="22.5" customHeight="1">
      <c r="A9" s="84" t="s">
        <v>45</v>
      </c>
      <c r="B9" s="170">
        <v>330</v>
      </c>
      <c r="C9" s="85">
        <v>340</v>
      </c>
      <c r="D9" s="45">
        <f t="shared" si="0"/>
        <v>3.0303030303030276</v>
      </c>
      <c r="E9" s="120"/>
      <c r="F9" s="47"/>
    </row>
    <row r="10" spans="1:6" ht="22.5" customHeight="1">
      <c r="A10" s="91" t="s">
        <v>97</v>
      </c>
      <c r="B10" s="170">
        <v>1317</v>
      </c>
      <c r="C10" s="85">
        <v>1413</v>
      </c>
      <c r="D10" s="45">
        <f t="shared" si="0"/>
        <v>7.2892938496583071</v>
      </c>
      <c r="E10" s="120"/>
      <c r="F10" s="47"/>
    </row>
    <row r="11" spans="1:6" ht="22.5" customHeight="1">
      <c r="A11" s="84" t="s">
        <v>46</v>
      </c>
      <c r="B11" s="170">
        <v>9122</v>
      </c>
      <c r="C11" s="85">
        <v>9447</v>
      </c>
      <c r="D11" s="45">
        <f t="shared" si="0"/>
        <v>3.5628151721113888</v>
      </c>
      <c r="E11" s="120"/>
      <c r="F11" s="47"/>
    </row>
    <row r="12" spans="1:6" ht="22.5" customHeight="1">
      <c r="A12" s="91" t="s">
        <v>98</v>
      </c>
      <c r="B12" s="170">
        <v>9043</v>
      </c>
      <c r="C12" s="85">
        <v>9536</v>
      </c>
      <c r="D12" s="45">
        <f t="shared" si="0"/>
        <v>5.4517306203693439</v>
      </c>
      <c r="E12" s="120"/>
      <c r="F12" s="47"/>
    </row>
    <row r="13" spans="1:6" ht="22.5" customHeight="1">
      <c r="A13" s="84" t="s">
        <v>47</v>
      </c>
      <c r="B13" s="170">
        <v>1414</v>
      </c>
      <c r="C13" s="85">
        <v>1500</v>
      </c>
      <c r="D13" s="45">
        <f t="shared" si="0"/>
        <v>6.0820367751060811</v>
      </c>
      <c r="E13" s="120"/>
      <c r="F13" s="47"/>
    </row>
    <row r="14" spans="1:6" ht="22.5" customHeight="1">
      <c r="A14" s="84" t="s">
        <v>48</v>
      </c>
      <c r="B14" s="170">
        <v>17252</v>
      </c>
      <c r="C14" s="85">
        <v>19071</v>
      </c>
      <c r="D14" s="45">
        <f t="shared" si="0"/>
        <v>10.543705077672151</v>
      </c>
      <c r="E14" s="120"/>
      <c r="F14" s="47"/>
    </row>
    <row r="15" spans="1:6" ht="22.5" customHeight="1">
      <c r="A15" s="84" t="s">
        <v>49</v>
      </c>
      <c r="B15" s="170">
        <v>2402</v>
      </c>
      <c r="C15" s="85">
        <v>3255</v>
      </c>
      <c r="D15" s="45">
        <f t="shared" si="0"/>
        <v>35.512073272273106</v>
      </c>
      <c r="E15" s="120"/>
      <c r="F15" s="47"/>
    </row>
    <row r="16" spans="1:6" ht="22.5" customHeight="1">
      <c r="A16" s="84" t="s">
        <v>50</v>
      </c>
      <c r="B16" s="170">
        <v>5</v>
      </c>
      <c r="C16" s="85"/>
      <c r="D16" s="45">
        <f t="shared" si="0"/>
        <v>-100</v>
      </c>
      <c r="E16" s="120"/>
      <c r="F16" s="47"/>
    </row>
    <row r="17" spans="1:6" ht="22.5" customHeight="1">
      <c r="A17" s="137" t="s">
        <v>378</v>
      </c>
      <c r="B17" s="170">
        <v>781</v>
      </c>
      <c r="C17" s="85">
        <v>1129</v>
      </c>
      <c r="D17" s="45">
        <f t="shared" si="0"/>
        <v>44.558258642765679</v>
      </c>
      <c r="E17" s="120"/>
      <c r="F17" s="47"/>
    </row>
    <row r="18" spans="1:6" ht="22.5" customHeight="1">
      <c r="A18" s="84" t="s">
        <v>52</v>
      </c>
      <c r="B18" s="170">
        <v>5</v>
      </c>
      <c r="C18" s="85"/>
      <c r="D18" s="45">
        <f t="shared" si="0"/>
        <v>-100</v>
      </c>
      <c r="E18" s="120"/>
      <c r="F18" s="47"/>
    </row>
    <row r="19" spans="1:6" ht="22.5" customHeight="1">
      <c r="A19" s="84" t="s">
        <v>53</v>
      </c>
      <c r="B19" s="170"/>
      <c r="C19" s="85"/>
      <c r="D19" s="45"/>
      <c r="E19" s="120"/>
      <c r="F19" s="47"/>
    </row>
    <row r="20" spans="1:6" ht="22.5" customHeight="1">
      <c r="A20" s="91" t="s">
        <v>99</v>
      </c>
      <c r="B20" s="170">
        <v>6</v>
      </c>
      <c r="C20" s="85">
        <v>500</v>
      </c>
      <c r="D20" s="45">
        <f t="shared" si="0"/>
        <v>8233.3333333333321</v>
      </c>
      <c r="E20" s="120"/>
      <c r="F20" s="47"/>
    </row>
    <row r="21" spans="1:6" ht="22.5" customHeight="1">
      <c r="A21" s="84" t="s">
        <v>54</v>
      </c>
      <c r="B21" s="170">
        <v>2992</v>
      </c>
      <c r="C21" s="85">
        <v>3027</v>
      </c>
      <c r="D21" s="45">
        <f t="shared" si="0"/>
        <v>1.1697860962566864</v>
      </c>
      <c r="E21" s="120"/>
      <c r="F21" s="47"/>
    </row>
    <row r="22" spans="1:6" ht="22.5" customHeight="1">
      <c r="A22" s="84" t="s">
        <v>55</v>
      </c>
      <c r="B22" s="172"/>
      <c r="C22" s="85"/>
      <c r="D22" s="45"/>
      <c r="E22" s="120"/>
      <c r="F22" s="47"/>
    </row>
    <row r="23" spans="1:6" ht="22.5" customHeight="1">
      <c r="A23" s="91" t="s">
        <v>100</v>
      </c>
      <c r="B23" s="172">
        <v>783</v>
      </c>
      <c r="C23" s="100">
        <v>1028</v>
      </c>
      <c r="D23" s="45"/>
      <c r="E23" s="120"/>
      <c r="F23" s="47"/>
    </row>
    <row r="24" spans="1:6" ht="22.5" customHeight="1">
      <c r="A24" s="91" t="s">
        <v>101</v>
      </c>
      <c r="B24" s="172"/>
      <c r="C24" s="100">
        <v>500</v>
      </c>
      <c r="D24" s="45"/>
      <c r="E24" s="120"/>
      <c r="F24" s="47"/>
    </row>
    <row r="25" spans="1:6" ht="22.5" customHeight="1">
      <c r="A25" s="91" t="s">
        <v>56</v>
      </c>
      <c r="B25" s="172">
        <v>30</v>
      </c>
      <c r="C25" s="100">
        <v>101</v>
      </c>
      <c r="D25" s="45">
        <f t="shared" si="0"/>
        <v>236.66666666666666</v>
      </c>
      <c r="E25" s="120"/>
      <c r="F25" s="47"/>
    </row>
    <row r="26" spans="1:6" ht="22.5" customHeight="1">
      <c r="A26" s="91" t="s">
        <v>102</v>
      </c>
      <c r="B26" s="172">
        <v>1503</v>
      </c>
      <c r="C26" s="100">
        <v>1340</v>
      </c>
      <c r="D26" s="45">
        <f t="shared" si="0"/>
        <v>-10.844976713240184</v>
      </c>
      <c r="E26" s="120"/>
      <c r="F26" s="47"/>
    </row>
    <row r="27" spans="1:6" ht="22.5" customHeight="1">
      <c r="A27" s="106" t="s">
        <v>57</v>
      </c>
      <c r="B27" s="169">
        <f>SUM(B4:B26)</f>
        <v>138343</v>
      </c>
      <c r="C27" s="169">
        <f>SUM(C4:C26)</f>
        <v>145501</v>
      </c>
      <c r="D27" s="73">
        <f t="shared" si="0"/>
        <v>5.1740962679716285</v>
      </c>
      <c r="E27" s="120"/>
      <c r="F27" s="47"/>
    </row>
    <row r="28" spans="1:6" ht="22.5" customHeight="1">
      <c r="A28" s="82" t="s">
        <v>103</v>
      </c>
      <c r="B28" s="173">
        <f>SUM(B29:B32)</f>
        <v>6349</v>
      </c>
      <c r="C28" s="173">
        <f>SUM(C29:C32)</f>
        <v>5381</v>
      </c>
      <c r="D28" s="73">
        <f t="shared" si="0"/>
        <v>-15.246495511104108</v>
      </c>
      <c r="E28" s="120"/>
      <c r="F28" s="47"/>
    </row>
    <row r="29" spans="1:6" ht="22.5" customHeight="1">
      <c r="A29" s="63" t="s">
        <v>59</v>
      </c>
      <c r="B29" s="172">
        <v>1808</v>
      </c>
      <c r="C29" s="100">
        <v>1808</v>
      </c>
      <c r="D29" s="45">
        <f t="shared" si="0"/>
        <v>0</v>
      </c>
      <c r="E29" s="120"/>
      <c r="F29" s="47"/>
    </row>
    <row r="30" spans="1:6" ht="22.5" customHeight="1">
      <c r="A30" s="49" t="s">
        <v>60</v>
      </c>
      <c r="B30" s="172">
        <v>787</v>
      </c>
      <c r="C30" s="100"/>
      <c r="D30" s="45">
        <f t="shared" si="0"/>
        <v>-100</v>
      </c>
      <c r="E30" s="120"/>
      <c r="F30" s="47"/>
    </row>
    <row r="31" spans="1:6" s="126" customFormat="1" ht="22.5" customHeight="1">
      <c r="A31" s="158" t="s">
        <v>376</v>
      </c>
      <c r="B31" s="172">
        <v>3754</v>
      </c>
      <c r="C31" s="154">
        <v>3573</v>
      </c>
      <c r="D31" s="135">
        <f t="shared" si="0"/>
        <v>-4.8215237080447508</v>
      </c>
      <c r="E31" s="193"/>
    </row>
    <row r="32" spans="1:6" ht="22.5" customHeight="1">
      <c r="A32" s="63" t="s">
        <v>61</v>
      </c>
      <c r="B32" s="172"/>
      <c r="C32" s="100"/>
      <c r="D32" s="45"/>
      <c r="E32" s="120"/>
      <c r="F32" s="47"/>
    </row>
    <row r="33" spans="1:6" ht="21" customHeight="1">
      <c r="A33" s="116" t="s">
        <v>62</v>
      </c>
      <c r="B33" s="174">
        <f>SUM(B27:B28)</f>
        <v>144692</v>
      </c>
      <c r="C33" s="174">
        <f>SUM(C27:C28)</f>
        <v>150882</v>
      </c>
      <c r="D33" s="57">
        <f t="shared" si="0"/>
        <v>4.2780526912338024</v>
      </c>
      <c r="E33" s="120"/>
      <c r="F33" s="47"/>
    </row>
    <row r="34" spans="1:6" ht="21" customHeight="1">
      <c r="B34" s="121"/>
      <c r="C34" s="27"/>
      <c r="D34" s="47"/>
      <c r="E34" s="47"/>
      <c r="F34" s="47"/>
    </row>
    <row r="35" spans="1:6" ht="21" customHeight="1">
      <c r="C35" s="47"/>
      <c r="D35" s="47"/>
      <c r="E35" s="47"/>
      <c r="F35" s="47"/>
    </row>
  </sheetData>
  <mergeCells count="2">
    <mergeCell ref="A1:D1"/>
    <mergeCell ref="C2:D2"/>
  </mergeCells>
  <phoneticPr fontId="18" type="noConversion"/>
  <pageMargins left="0.90416666666666701" right="0.74791666666666701" top="0.58888888888888902" bottom="0.57916666666666705" header="0.51180555555555596" footer="0.51180555555555596"/>
  <pageSetup paperSize="9" scale="90" firstPageNumber="10" orientation="portrait" useFirstPageNumber="1"/>
  <headerFooter alignWithMargins="0">
    <oddFooter>&amp;C14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F40"/>
  <sheetViews>
    <sheetView showZeros="0" zoomScale="85" zoomScaleNormal="85" workbookViewId="0">
      <selection activeCell="C27" sqref="C27"/>
    </sheetView>
  </sheetViews>
  <sheetFormatPr defaultColWidth="9" defaultRowHeight="15.6"/>
  <cols>
    <col min="1" max="1" width="47.8984375" customWidth="1"/>
    <col min="2" max="3" width="15" style="59" customWidth="1"/>
    <col min="4" max="4" width="12.3984375" customWidth="1"/>
    <col min="5" max="5" width="11.5" customWidth="1"/>
    <col min="6" max="6" width="9" customWidth="1"/>
    <col min="8" max="8" width="10.3984375" customWidth="1"/>
    <col min="9" max="9" width="9.69921875" customWidth="1"/>
  </cols>
  <sheetData>
    <row r="1" spans="1:6" ht="26.25" customHeight="1">
      <c r="A1" s="245" t="s">
        <v>414</v>
      </c>
      <c r="B1" s="247"/>
      <c r="C1" s="247"/>
      <c r="D1" s="247"/>
      <c r="E1" s="108"/>
      <c r="F1" s="108"/>
    </row>
    <row r="2" spans="1:6" ht="17.399999999999999">
      <c r="A2" s="245" t="s">
        <v>434</v>
      </c>
      <c r="B2" s="247"/>
      <c r="C2" s="247"/>
      <c r="D2" s="247"/>
      <c r="E2" s="108"/>
      <c r="F2" s="108"/>
    </row>
    <row r="3" spans="1:6" ht="21" customHeight="1">
      <c r="A3" s="150" t="s">
        <v>415</v>
      </c>
      <c r="B3" s="90"/>
      <c r="C3" s="90"/>
      <c r="D3" s="40" t="s">
        <v>3</v>
      </c>
    </row>
    <row r="4" spans="1:6" ht="52.5" customHeight="1">
      <c r="A4" s="109" t="s">
        <v>4</v>
      </c>
      <c r="B4" s="131" t="s">
        <v>377</v>
      </c>
      <c r="C4" s="131" t="s">
        <v>374</v>
      </c>
      <c r="D4" s="42" t="s">
        <v>9</v>
      </c>
      <c r="E4" s="47"/>
      <c r="F4" s="47"/>
    </row>
    <row r="5" spans="1:6" s="181" customFormat="1" ht="22.5" customHeight="1">
      <c r="A5" s="183" t="s">
        <v>109</v>
      </c>
      <c r="B5" s="184">
        <f>SUM(B6:B9)</f>
        <v>1637</v>
      </c>
      <c r="C5" s="184">
        <f>SUM(C6:C9)</f>
        <v>1637</v>
      </c>
      <c r="D5" s="163">
        <f t="shared" ref="D5:D26" si="0">(C5/B5-1)*100</f>
        <v>0</v>
      </c>
    </row>
    <row r="6" spans="1:6" ht="22.5" customHeight="1">
      <c r="A6" s="44" t="s">
        <v>395</v>
      </c>
      <c r="B6" s="111">
        <v>1637</v>
      </c>
      <c r="C6" s="112">
        <v>1637</v>
      </c>
      <c r="D6" s="194">
        <f t="shared" si="0"/>
        <v>0</v>
      </c>
      <c r="E6" s="47"/>
      <c r="F6" s="47"/>
    </row>
    <row r="7" spans="1:6" ht="22.5" customHeight="1">
      <c r="A7" s="158" t="s">
        <v>396</v>
      </c>
      <c r="B7" s="111"/>
      <c r="C7" s="112"/>
      <c r="D7" s="194"/>
      <c r="E7" s="47"/>
      <c r="F7" s="47"/>
    </row>
    <row r="8" spans="1:6" ht="22.5" customHeight="1">
      <c r="A8" s="158" t="s">
        <v>397</v>
      </c>
      <c r="B8" s="111"/>
      <c r="C8" s="112"/>
      <c r="D8" s="194"/>
      <c r="E8" s="47"/>
      <c r="F8" s="47"/>
    </row>
    <row r="9" spans="1:6" ht="22.5" customHeight="1">
      <c r="A9" s="44" t="s">
        <v>398</v>
      </c>
      <c r="B9" s="111"/>
      <c r="C9" s="112"/>
      <c r="E9" s="47"/>
      <c r="F9" s="47"/>
    </row>
    <row r="10" spans="1:6" s="181" customFormat="1" ht="22.5" customHeight="1">
      <c r="A10" s="179" t="s">
        <v>110</v>
      </c>
      <c r="B10" s="182">
        <f>SUM(B11:B25)</f>
        <v>60478</v>
      </c>
      <c r="C10" s="182">
        <f>SUM(C11:C25)</f>
        <v>56802.65</v>
      </c>
      <c r="D10" s="195">
        <f t="shared" si="0"/>
        <v>-6.0771685571612828</v>
      </c>
    </row>
    <row r="11" spans="1:6" ht="22.5" customHeight="1">
      <c r="A11" s="63" t="s">
        <v>399</v>
      </c>
      <c r="B11" s="111">
        <v>379</v>
      </c>
      <c r="C11" s="71">
        <v>378.65</v>
      </c>
      <c r="D11" s="194"/>
      <c r="E11" s="47"/>
      <c r="F11" s="47"/>
    </row>
    <row r="12" spans="1:6" ht="22.5" customHeight="1">
      <c r="A12" s="63" t="s">
        <v>400</v>
      </c>
      <c r="B12" s="111">
        <v>54624</v>
      </c>
      <c r="C12" s="102">
        <v>54265</v>
      </c>
      <c r="D12" s="110">
        <f t="shared" si="0"/>
        <v>-0.65722026947862</v>
      </c>
      <c r="E12" s="47"/>
      <c r="F12" s="47"/>
    </row>
    <row r="13" spans="1:6" ht="22.5" customHeight="1">
      <c r="A13" s="63" t="s">
        <v>401</v>
      </c>
      <c r="B13" s="111"/>
      <c r="C13" s="102"/>
      <c r="D13" s="110"/>
      <c r="E13" s="47"/>
      <c r="F13" s="47"/>
    </row>
    <row r="14" spans="1:6" ht="22.5" customHeight="1">
      <c r="A14" s="196" t="s">
        <v>402</v>
      </c>
      <c r="B14" s="111"/>
      <c r="C14" s="102"/>
      <c r="D14" s="110"/>
      <c r="E14" s="47"/>
      <c r="F14" s="47"/>
    </row>
    <row r="15" spans="1:6" ht="22.5" customHeight="1">
      <c r="A15" s="63" t="s">
        <v>403</v>
      </c>
      <c r="B15" s="111"/>
      <c r="C15" s="102"/>
      <c r="D15" s="110"/>
      <c r="E15" s="47"/>
      <c r="F15" s="47"/>
    </row>
    <row r="16" spans="1:6" ht="22.5" customHeight="1">
      <c r="A16" s="196" t="s">
        <v>404</v>
      </c>
      <c r="B16" s="111"/>
      <c r="C16" s="102"/>
      <c r="D16" s="110"/>
      <c r="E16" s="47"/>
      <c r="F16" s="47"/>
    </row>
    <row r="17" spans="1:6" ht="22.5" customHeight="1">
      <c r="A17" s="197" t="s">
        <v>405</v>
      </c>
      <c r="B17" s="111"/>
      <c r="C17" s="102"/>
      <c r="D17" s="110"/>
      <c r="E17" s="47"/>
      <c r="F17" s="47"/>
    </row>
    <row r="18" spans="1:6" ht="22.5" customHeight="1">
      <c r="A18" s="63" t="s">
        <v>406</v>
      </c>
      <c r="B18" s="111">
        <v>2159</v>
      </c>
      <c r="C18" s="102">
        <v>2159</v>
      </c>
      <c r="D18" s="110"/>
      <c r="E18" s="47"/>
      <c r="F18" s="47"/>
    </row>
    <row r="19" spans="1:6" ht="22.5" customHeight="1">
      <c r="A19" s="196" t="s">
        <v>407</v>
      </c>
      <c r="B19" s="111">
        <v>2</v>
      </c>
      <c r="C19" s="102"/>
      <c r="D19" s="110"/>
      <c r="E19" s="47"/>
      <c r="F19" s="47"/>
    </row>
    <row r="20" spans="1:6" ht="22.5" customHeight="1">
      <c r="A20" s="197" t="s">
        <v>408</v>
      </c>
      <c r="B20" s="111">
        <v>881</v>
      </c>
      <c r="C20" s="102"/>
      <c r="D20" s="110">
        <f t="shared" si="0"/>
        <v>-100</v>
      </c>
      <c r="E20" s="47"/>
      <c r="F20" s="47"/>
    </row>
    <row r="21" spans="1:6" ht="22.5" customHeight="1">
      <c r="A21" s="197" t="s">
        <v>409</v>
      </c>
      <c r="B21" s="111">
        <v>60</v>
      </c>
      <c r="C21" s="102"/>
      <c r="D21" s="110"/>
      <c r="E21" s="47"/>
      <c r="F21" s="47"/>
    </row>
    <row r="22" spans="1:6" ht="22.5" customHeight="1">
      <c r="A22" s="158" t="s">
        <v>410</v>
      </c>
      <c r="B22" s="111">
        <v>336</v>
      </c>
      <c r="C22" s="102"/>
      <c r="D22" s="110">
        <f t="shared" si="0"/>
        <v>-100</v>
      </c>
      <c r="E22" s="47"/>
      <c r="F22" s="47"/>
    </row>
    <row r="23" spans="1:6" ht="22.5" customHeight="1">
      <c r="A23" s="158" t="s">
        <v>411</v>
      </c>
      <c r="B23" s="111">
        <v>599</v>
      </c>
      <c r="C23" s="102"/>
      <c r="D23" s="110"/>
      <c r="E23" s="47"/>
      <c r="F23" s="47"/>
    </row>
    <row r="24" spans="1:6" ht="22.5" customHeight="1">
      <c r="A24" s="158" t="s">
        <v>412</v>
      </c>
      <c r="B24" s="111">
        <v>28</v>
      </c>
      <c r="C24" s="102"/>
      <c r="D24" s="110"/>
      <c r="E24" s="47"/>
      <c r="F24" s="47"/>
    </row>
    <row r="25" spans="1:6" ht="22.5" customHeight="1">
      <c r="A25" s="113" t="s">
        <v>413</v>
      </c>
      <c r="B25" s="111">
        <v>1410</v>
      </c>
      <c r="C25" s="102"/>
      <c r="D25" s="110">
        <f t="shared" si="0"/>
        <v>-100</v>
      </c>
      <c r="E25" s="47"/>
      <c r="F25" s="47"/>
    </row>
    <row r="26" spans="1:6" s="181" customFormat="1" ht="22.5" customHeight="1">
      <c r="A26" s="179" t="s">
        <v>111</v>
      </c>
      <c r="B26" s="180">
        <v>12244</v>
      </c>
      <c r="C26" s="180">
        <v>5839</v>
      </c>
      <c r="D26" s="163">
        <f t="shared" si="0"/>
        <v>-52.311336164652069</v>
      </c>
    </row>
    <row r="27" spans="1:6" ht="22.5" customHeight="1">
      <c r="A27" s="43"/>
      <c r="B27" s="65"/>
      <c r="C27" s="104"/>
      <c r="D27" s="110"/>
      <c r="E27" s="47"/>
      <c r="F27" s="47"/>
    </row>
    <row r="28" spans="1:6" ht="22.5" customHeight="1">
      <c r="A28" s="43"/>
      <c r="B28" s="65"/>
      <c r="C28" s="104"/>
      <c r="D28" s="110"/>
      <c r="E28" s="47"/>
      <c r="F28" s="47"/>
    </row>
    <row r="29" spans="1:6" ht="22.5" customHeight="1">
      <c r="A29" s="43"/>
      <c r="B29" s="65"/>
      <c r="C29" s="104"/>
      <c r="D29" s="110"/>
      <c r="E29" s="47"/>
      <c r="F29" s="47"/>
    </row>
    <row r="30" spans="1:6" ht="22.5" customHeight="1">
      <c r="A30" s="43"/>
      <c r="B30" s="65"/>
      <c r="C30" s="104"/>
      <c r="D30" s="110"/>
      <c r="E30" s="47"/>
      <c r="F30" s="47"/>
    </row>
    <row r="31" spans="1:6" ht="21" customHeight="1">
      <c r="A31" s="145" t="s">
        <v>417</v>
      </c>
      <c r="B31" s="95">
        <f>SUM(B5,B10,B26)</f>
        <v>74359</v>
      </c>
      <c r="C31" s="95">
        <f>SUM(C5,C10,C26)</f>
        <v>64278.65</v>
      </c>
      <c r="D31" s="114">
        <f>(C31/B31-1)*100</f>
        <v>-13.556328084024793</v>
      </c>
      <c r="E31" s="47"/>
      <c r="F31" s="47"/>
    </row>
    <row r="32" spans="1:6" ht="21" customHeight="1">
      <c r="A32" s="78"/>
      <c r="B32" s="103"/>
      <c r="C32" s="103"/>
      <c r="D32" s="107"/>
      <c r="E32" s="47"/>
      <c r="F32" s="47"/>
    </row>
    <row r="33" spans="1:6" ht="21" customHeight="1">
      <c r="A33" s="251" t="s">
        <v>113</v>
      </c>
      <c r="B33" s="252"/>
      <c r="C33" s="253"/>
      <c r="D33" s="253"/>
      <c r="E33" s="115"/>
      <c r="F33" s="115"/>
    </row>
    <row r="34" spans="1:6" ht="21" customHeight="1">
      <c r="C34" s="96"/>
      <c r="D34" s="47"/>
      <c r="E34" s="47"/>
      <c r="F34" s="47"/>
    </row>
    <row r="35" spans="1:6" ht="21" customHeight="1">
      <c r="C35" s="96"/>
      <c r="D35" s="47"/>
      <c r="E35" s="47"/>
      <c r="F35" s="47"/>
    </row>
    <row r="36" spans="1:6" ht="21" customHeight="1">
      <c r="C36" s="96"/>
      <c r="D36" s="47"/>
      <c r="E36" s="47"/>
      <c r="F36" s="47"/>
    </row>
    <row r="37" spans="1:6" ht="21" customHeight="1">
      <c r="C37" s="96"/>
      <c r="D37" s="47"/>
      <c r="E37" s="47"/>
      <c r="F37" s="47"/>
    </row>
    <row r="38" spans="1:6" ht="21" customHeight="1">
      <c r="C38" s="96"/>
      <c r="D38" s="47"/>
      <c r="E38" s="47"/>
      <c r="F38" s="47"/>
    </row>
    <row r="39" spans="1:6" ht="21" customHeight="1">
      <c r="C39" s="96"/>
      <c r="D39" s="47"/>
      <c r="E39" s="47"/>
      <c r="F39" s="47"/>
    </row>
    <row r="40" spans="1:6" ht="21" customHeight="1">
      <c r="C40" s="96"/>
      <c r="D40" s="47"/>
      <c r="E40" s="47"/>
      <c r="F40" s="47"/>
    </row>
  </sheetData>
  <mergeCells count="3">
    <mergeCell ref="A1:D1"/>
    <mergeCell ref="A2:D2"/>
    <mergeCell ref="A33:D33"/>
  </mergeCells>
  <phoneticPr fontId="18" type="noConversion"/>
  <pageMargins left="0.70763888888888904" right="0.31874999999999998" top="0.74791666666666701" bottom="0.74791666666666701" header="0.31388888888888899" footer="0.31388888888888899"/>
  <pageSetup paperSize="9" firstPageNumber="19" orientation="portrait" useFirstPageNumber="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pane xSplit="1" ySplit="3" topLeftCell="B4" activePane="bottomRight" state="frozen"/>
      <selection pane="topRight"/>
      <selection pane="bottomLeft"/>
      <selection pane="bottomRight" activeCell="C10" sqref="C10"/>
    </sheetView>
  </sheetViews>
  <sheetFormatPr defaultColWidth="9" defaultRowHeight="15.6"/>
  <cols>
    <col min="1" max="1" width="33" customWidth="1"/>
    <col min="2" max="4" width="15" customWidth="1"/>
    <col min="8" max="8" width="10.3984375" customWidth="1"/>
    <col min="9" max="9" width="9.69921875" customWidth="1"/>
  </cols>
  <sheetData>
    <row r="1" spans="1:6" ht="26.25" customHeight="1">
      <c r="A1" s="245" t="s">
        <v>437</v>
      </c>
      <c r="B1" s="247"/>
      <c r="C1" s="247"/>
      <c r="D1" s="247"/>
    </row>
    <row r="2" spans="1:6" ht="19.5" customHeight="1">
      <c r="A2" s="150" t="s">
        <v>370</v>
      </c>
      <c r="B2" s="38"/>
      <c r="C2" s="248" t="s">
        <v>3</v>
      </c>
      <c r="D2" s="248"/>
    </row>
    <row r="3" spans="1:6" ht="52.5" customHeight="1">
      <c r="A3" s="41" t="s">
        <v>4</v>
      </c>
      <c r="B3" s="151" t="s">
        <v>435</v>
      </c>
      <c r="C3" s="151" t="s">
        <v>436</v>
      </c>
      <c r="D3" s="42" t="s">
        <v>9</v>
      </c>
      <c r="E3" s="43"/>
    </row>
    <row r="4" spans="1:6" ht="22.5" customHeight="1">
      <c r="A4" s="187" t="s">
        <v>350</v>
      </c>
      <c r="B4" s="85"/>
      <c r="C4" s="85"/>
      <c r="D4" s="45">
        <f>IF(B4&lt;&gt;0,(C4/B4-1)*100,0)</f>
        <v>0</v>
      </c>
      <c r="E4" s="49"/>
      <c r="F4" s="47"/>
    </row>
    <row r="5" spans="1:6" ht="22.5" customHeight="1">
      <c r="A5" s="187" t="s">
        <v>351</v>
      </c>
      <c r="B5" s="170">
        <v>2449</v>
      </c>
      <c r="C5" s="85">
        <v>1300</v>
      </c>
      <c r="D5" s="45">
        <f>IF(B5&lt;&gt;0,(C5/B5-1)*100,0)</f>
        <v>-46.917109024091467</v>
      </c>
      <c r="E5" s="49"/>
      <c r="F5" s="100"/>
    </row>
    <row r="6" spans="1:6" ht="22.5" customHeight="1">
      <c r="A6" s="187" t="s">
        <v>352</v>
      </c>
      <c r="B6" s="170"/>
      <c r="C6" s="85"/>
      <c r="D6" s="45">
        <f>IF(B6&lt;&gt;0,(C6/B6-1)*100,0)</f>
        <v>0</v>
      </c>
      <c r="E6" s="49"/>
      <c r="F6" s="47"/>
    </row>
    <row r="7" spans="1:6" ht="22.5" customHeight="1">
      <c r="A7" s="187" t="s">
        <v>353</v>
      </c>
      <c r="B7" s="170">
        <v>225</v>
      </c>
      <c r="C7" s="85">
        <v>200</v>
      </c>
      <c r="D7" s="45">
        <f>IF(B7&lt;&gt;0,(C7/B7-1)*100,0)</f>
        <v>-11.111111111111116</v>
      </c>
      <c r="E7" s="49"/>
      <c r="F7" s="47"/>
    </row>
    <row r="8" spans="1:6" ht="22.5" customHeight="1">
      <c r="A8" s="187" t="s">
        <v>354</v>
      </c>
      <c r="B8" s="170"/>
      <c r="C8" s="85"/>
      <c r="D8" s="45">
        <f>IF(B8&lt;&gt;0,(C8/B8-1)*100,0)</f>
        <v>0</v>
      </c>
      <c r="E8" s="49"/>
      <c r="F8" s="47"/>
    </row>
    <row r="9" spans="1:6" ht="22.5" customHeight="1">
      <c r="A9" s="187" t="s">
        <v>355</v>
      </c>
      <c r="B9" s="85"/>
      <c r="C9" s="85"/>
      <c r="D9" s="45"/>
      <c r="E9" s="49"/>
      <c r="F9" s="47"/>
    </row>
    <row r="10" spans="1:6" ht="22.5" customHeight="1">
      <c r="A10" s="187" t="s">
        <v>356</v>
      </c>
      <c r="B10" s="85"/>
      <c r="C10" s="85"/>
      <c r="D10" s="45"/>
      <c r="E10" s="49"/>
      <c r="F10" s="47"/>
    </row>
    <row r="11" spans="1:6" ht="22.5" customHeight="1">
      <c r="A11" s="187" t="s">
        <v>357</v>
      </c>
      <c r="B11" s="85"/>
      <c r="C11" s="85">
        <v>500</v>
      </c>
      <c r="D11" s="45"/>
      <c r="E11" s="49"/>
      <c r="F11" s="47"/>
    </row>
    <row r="12" spans="1:6" ht="22.5" customHeight="1">
      <c r="A12" s="54"/>
      <c r="B12" s="85"/>
      <c r="C12" s="85"/>
      <c r="D12" s="45"/>
      <c r="E12" s="49"/>
      <c r="F12" s="47"/>
    </row>
    <row r="13" spans="1:6" ht="22.5" customHeight="1">
      <c r="A13" s="54"/>
      <c r="B13" s="85"/>
      <c r="C13" s="85"/>
      <c r="D13" s="45"/>
      <c r="E13" s="49"/>
      <c r="F13" s="47"/>
    </row>
    <row r="14" spans="1:6" ht="22.5" customHeight="1">
      <c r="A14" s="43"/>
      <c r="B14" s="85"/>
      <c r="C14" s="85"/>
      <c r="D14" s="45"/>
      <c r="E14" s="49"/>
      <c r="F14" s="47"/>
    </row>
    <row r="15" spans="1:6" ht="22.5" customHeight="1">
      <c r="A15" s="43"/>
      <c r="B15" s="85"/>
      <c r="C15" s="85"/>
      <c r="D15" s="45"/>
      <c r="E15" s="49"/>
      <c r="F15" s="47"/>
    </row>
    <row r="16" spans="1:6" ht="22.5" customHeight="1">
      <c r="A16" s="43"/>
      <c r="B16" s="85"/>
      <c r="C16" s="85"/>
      <c r="D16" s="45"/>
      <c r="E16" s="49"/>
      <c r="F16" s="47"/>
    </row>
    <row r="17" spans="1:6" ht="22.5" customHeight="1">
      <c r="A17" s="43"/>
      <c r="B17" s="85"/>
      <c r="C17" s="85"/>
      <c r="D17" s="45"/>
      <c r="E17" s="49"/>
      <c r="F17" s="47"/>
    </row>
    <row r="18" spans="1:6" ht="22.5" customHeight="1">
      <c r="A18" s="43"/>
      <c r="B18" s="85"/>
      <c r="C18" s="85"/>
      <c r="D18" s="45"/>
      <c r="E18" s="49"/>
      <c r="F18" s="47"/>
    </row>
    <row r="19" spans="1:6" ht="22.5" customHeight="1">
      <c r="A19" s="72" t="s">
        <v>64</v>
      </c>
      <c r="B19" s="99">
        <f>SUM(B4:B11)</f>
        <v>2674</v>
      </c>
      <c r="C19" s="99">
        <f>SUM(C4:C11)</f>
        <v>2000</v>
      </c>
      <c r="D19" s="73">
        <f t="shared" ref="D19:D24" si="0">IF(B19&lt;&gt;0,(C19/B19-1)*100,0)</f>
        <v>-25.205684367988034</v>
      </c>
      <c r="E19" s="49"/>
      <c r="F19" s="47"/>
    </row>
    <row r="20" spans="1:6" ht="22.5" customHeight="1">
      <c r="A20" s="82" t="s">
        <v>33</v>
      </c>
      <c r="B20" s="99">
        <f>SUM(B21:B23)</f>
        <v>11259</v>
      </c>
      <c r="C20" s="99">
        <f>SUM(C21:C23)</f>
        <v>0</v>
      </c>
      <c r="D20" s="73">
        <f t="shared" si="0"/>
        <v>-100</v>
      </c>
      <c r="E20" s="47"/>
      <c r="F20" s="47"/>
    </row>
    <row r="21" spans="1:6" ht="22.5" customHeight="1">
      <c r="A21" s="54" t="s">
        <v>65</v>
      </c>
      <c r="B21" s="85">
        <v>259</v>
      </c>
      <c r="C21" s="85"/>
      <c r="D21" s="45">
        <f t="shared" si="0"/>
        <v>-100</v>
      </c>
      <c r="E21" s="47"/>
      <c r="F21" s="47"/>
    </row>
    <row r="22" spans="1:6" ht="22.5" customHeight="1">
      <c r="A22" s="54" t="s">
        <v>66</v>
      </c>
      <c r="B22" s="85"/>
      <c r="C22" s="85"/>
      <c r="D22" s="45">
        <f t="shared" si="0"/>
        <v>0</v>
      </c>
      <c r="E22" s="47"/>
      <c r="F22" s="47"/>
    </row>
    <row r="23" spans="1:6" ht="22.5" customHeight="1">
      <c r="A23" s="54" t="s">
        <v>67</v>
      </c>
      <c r="B23" s="85">
        <v>11000</v>
      </c>
      <c r="C23" s="85"/>
      <c r="D23" s="45">
        <f t="shared" si="0"/>
        <v>-100</v>
      </c>
      <c r="E23" s="47"/>
      <c r="F23" s="47"/>
    </row>
    <row r="24" spans="1:6" ht="21" customHeight="1">
      <c r="A24" s="55" t="s">
        <v>68</v>
      </c>
      <c r="B24" s="105">
        <f>SUM(B19:B20)</f>
        <v>13933</v>
      </c>
      <c r="C24" s="105">
        <f>SUM(C19:C20)</f>
        <v>2000</v>
      </c>
      <c r="D24" s="57">
        <f t="shared" si="0"/>
        <v>-85.645589607406862</v>
      </c>
      <c r="E24" s="47"/>
      <c r="F24" s="47"/>
    </row>
    <row r="25" spans="1:6" ht="30.75" customHeight="1">
      <c r="A25" s="78"/>
      <c r="B25" s="49"/>
      <c r="C25" s="49"/>
      <c r="D25" s="81"/>
    </row>
    <row r="26" spans="1:6" ht="36.75" customHeight="1">
      <c r="A26" s="252"/>
      <c r="B26" s="252"/>
      <c r="C26" s="252"/>
      <c r="D26" s="252"/>
    </row>
  </sheetData>
  <mergeCells count="3">
    <mergeCell ref="A1:D1"/>
    <mergeCell ref="C2:D2"/>
    <mergeCell ref="A26:D26"/>
  </mergeCells>
  <phoneticPr fontId="18" type="noConversion"/>
  <pageMargins left="0.74791666666666701" right="0.74791666666666701" top="0.98402777777777795" bottom="0.98402777777777795" header="0.51180555555555596" footer="0.51180555555555596"/>
  <pageSetup paperSize="9" firstPageNumber="11" orientation="portrait" useFirstPageNumber="1"/>
  <headerFooter alignWithMargins="0">
    <oddFooter>&amp;C15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25"/>
  <sheetViews>
    <sheetView showZeros="0" workbookViewId="0">
      <pane xSplit="1" ySplit="3" topLeftCell="B16" activePane="bottomRight" state="frozen"/>
      <selection pane="topRight"/>
      <selection pane="bottomLeft"/>
      <selection pane="bottomRight" activeCell="D7" sqref="D7"/>
    </sheetView>
  </sheetViews>
  <sheetFormatPr defaultColWidth="9" defaultRowHeight="15.6"/>
  <cols>
    <col min="1" max="1" width="35.69921875" customWidth="1"/>
    <col min="2" max="3" width="15" customWidth="1"/>
    <col min="4" max="4" width="15.09765625" customWidth="1"/>
    <col min="8" max="8" width="10.3984375" customWidth="1"/>
    <col min="9" max="9" width="9.69921875" customWidth="1"/>
  </cols>
  <sheetData>
    <row r="1" spans="1:6" ht="26.25" customHeight="1">
      <c r="A1" s="245" t="s">
        <v>440</v>
      </c>
      <c r="B1" s="247"/>
      <c r="C1" s="247"/>
      <c r="D1" s="247"/>
    </row>
    <row r="2" spans="1:6" ht="19.5" customHeight="1">
      <c r="A2" s="150" t="s">
        <v>371</v>
      </c>
      <c r="B2" s="38"/>
      <c r="C2" s="248" t="s">
        <v>3</v>
      </c>
      <c r="D2" s="248"/>
    </row>
    <row r="3" spans="1:6" ht="52.5" customHeight="1">
      <c r="A3" s="41" t="s">
        <v>4</v>
      </c>
      <c r="B3" s="117" t="s">
        <v>105</v>
      </c>
      <c r="C3" s="117" t="s">
        <v>106</v>
      </c>
      <c r="D3" s="42" t="s">
        <v>9</v>
      </c>
    </row>
    <row r="4" spans="1:6" ht="22.5" customHeight="1">
      <c r="A4" s="158" t="s">
        <v>359</v>
      </c>
      <c r="B4" s="172"/>
      <c r="C4" s="87"/>
      <c r="D4" s="81"/>
      <c r="E4" s="47"/>
      <c r="F4" s="47"/>
    </row>
    <row r="5" spans="1:6" ht="22.5" customHeight="1">
      <c r="A5" s="158" t="s">
        <v>360</v>
      </c>
      <c r="B5" s="172"/>
      <c r="C5" s="87"/>
      <c r="D5" s="81"/>
      <c r="E5" s="47"/>
      <c r="F5" s="47"/>
    </row>
    <row r="6" spans="1:6" ht="31.2">
      <c r="A6" s="189" t="s">
        <v>361</v>
      </c>
      <c r="B6" s="172">
        <v>12920</v>
      </c>
      <c r="C6" s="87">
        <v>560</v>
      </c>
      <c r="D6" s="81"/>
      <c r="E6" s="47"/>
      <c r="F6" s="47"/>
    </row>
    <row r="7" spans="1:6" ht="22.5" customHeight="1">
      <c r="A7" s="158" t="s">
        <v>362</v>
      </c>
      <c r="B7" s="172"/>
      <c r="C7" s="87"/>
      <c r="D7" s="81"/>
      <c r="E7" s="47"/>
      <c r="F7" s="47"/>
    </row>
    <row r="8" spans="1:6" ht="22.5" customHeight="1">
      <c r="A8" s="158" t="s">
        <v>363</v>
      </c>
      <c r="B8" s="87">
        <v>225</v>
      </c>
      <c r="C8" s="87">
        <v>200</v>
      </c>
      <c r="D8" s="81"/>
      <c r="E8" s="47"/>
      <c r="F8" s="47"/>
    </row>
    <row r="9" spans="1:6" ht="22.5" customHeight="1">
      <c r="A9" s="158" t="s">
        <v>364</v>
      </c>
      <c r="B9" s="87"/>
      <c r="C9" s="87"/>
      <c r="D9" s="81"/>
      <c r="E9" s="47"/>
      <c r="F9" s="47"/>
    </row>
    <row r="10" spans="1:6" ht="22.5" customHeight="1">
      <c r="A10" s="158" t="s">
        <v>365</v>
      </c>
      <c r="B10" s="87"/>
      <c r="C10" s="87"/>
      <c r="D10" s="81"/>
      <c r="E10" s="47"/>
      <c r="F10" s="47"/>
    </row>
    <row r="11" spans="1:6" ht="31.2">
      <c r="A11" s="189" t="s">
        <v>366</v>
      </c>
      <c r="B11" s="87"/>
      <c r="C11" s="87"/>
      <c r="D11" s="81"/>
      <c r="E11" s="47"/>
      <c r="F11" s="47"/>
    </row>
    <row r="12" spans="1:6" ht="22.5" customHeight="1">
      <c r="A12" s="158" t="s">
        <v>367</v>
      </c>
      <c r="B12" s="87"/>
      <c r="C12" s="87"/>
      <c r="D12" s="81"/>
      <c r="E12" s="47"/>
      <c r="F12" s="47"/>
    </row>
    <row r="13" spans="1:6" ht="22.5" customHeight="1">
      <c r="A13" s="158" t="s">
        <v>368</v>
      </c>
      <c r="B13" s="87">
        <v>259</v>
      </c>
      <c r="C13" s="87">
        <v>200</v>
      </c>
      <c r="D13" s="81"/>
      <c r="E13" s="47"/>
      <c r="F13" s="47"/>
    </row>
    <row r="14" spans="1:6" ht="22.5" customHeight="1">
      <c r="A14" s="221" t="s">
        <v>438</v>
      </c>
      <c r="B14" s="87">
        <v>198</v>
      </c>
      <c r="C14" s="87">
        <v>500</v>
      </c>
      <c r="D14" s="81"/>
      <c r="E14" s="47"/>
      <c r="F14" s="47"/>
    </row>
    <row r="15" spans="1:6" ht="22.5" customHeight="1">
      <c r="A15" s="221" t="s">
        <v>439</v>
      </c>
      <c r="B15" s="87">
        <v>12</v>
      </c>
      <c r="C15" s="87"/>
      <c r="D15" s="81"/>
      <c r="E15" s="47"/>
      <c r="F15" s="47"/>
    </row>
    <row r="16" spans="1:6" ht="22.5" customHeight="1">
      <c r="A16" s="82"/>
      <c r="B16" s="87"/>
      <c r="C16" s="87"/>
      <c r="D16" s="81"/>
      <c r="E16" s="47"/>
      <c r="F16" s="47"/>
    </row>
    <row r="17" spans="1:6" ht="22.5" customHeight="1">
      <c r="A17" s="82"/>
      <c r="B17" s="87"/>
      <c r="C17" s="87"/>
      <c r="D17" s="81"/>
      <c r="E17" s="47"/>
      <c r="F17" s="47"/>
    </row>
    <row r="18" spans="1:6" ht="22.5" customHeight="1">
      <c r="A18" s="82"/>
      <c r="B18" s="87"/>
      <c r="C18" s="87"/>
      <c r="D18" s="81"/>
      <c r="E18" s="47"/>
      <c r="F18" s="47"/>
    </row>
    <row r="19" spans="1:6" s="43" customFormat="1" ht="22.5" customHeight="1">
      <c r="A19" s="82" t="s">
        <v>70</v>
      </c>
      <c r="B19" s="88">
        <f>SUM(B4:B15)</f>
        <v>13614</v>
      </c>
      <c r="C19" s="88">
        <f>SUM(C4:C15)</f>
        <v>1460</v>
      </c>
      <c r="D19" s="93">
        <f>(C19/B19-1)*100</f>
        <v>-89.275745556045251</v>
      </c>
      <c r="E19" s="49"/>
      <c r="F19" s="49"/>
    </row>
    <row r="20" spans="1:6" ht="22.5" customHeight="1">
      <c r="A20" s="82" t="s">
        <v>58</v>
      </c>
      <c r="B20" s="88">
        <f>SUM(B21:B24)</f>
        <v>319</v>
      </c>
      <c r="C20" s="88">
        <f>SUM(C21:C24)</f>
        <v>540</v>
      </c>
      <c r="D20" s="93">
        <f>(C20/B20-1)*100</f>
        <v>69.278996865203752</v>
      </c>
      <c r="E20" s="47"/>
      <c r="F20" s="47"/>
    </row>
    <row r="21" spans="1:6" ht="22.5" customHeight="1">
      <c r="A21" s="63" t="s">
        <v>107</v>
      </c>
      <c r="B21" s="88"/>
      <c r="C21" s="88"/>
      <c r="D21" s="81"/>
      <c r="E21" s="47"/>
      <c r="F21" s="47"/>
    </row>
    <row r="22" spans="1:6" ht="22.5" customHeight="1">
      <c r="A22" s="63" t="s">
        <v>108</v>
      </c>
      <c r="B22" s="87">
        <v>319</v>
      </c>
      <c r="C22" s="87">
        <v>540</v>
      </c>
      <c r="D22" s="81">
        <f>(C22/B22-1)*100</f>
        <v>69.278996865203752</v>
      </c>
      <c r="E22" s="47"/>
      <c r="F22" s="47"/>
    </row>
    <row r="23" spans="1:6" ht="22.5" customHeight="1">
      <c r="A23" s="86" t="s">
        <v>73</v>
      </c>
      <c r="B23" s="87"/>
      <c r="C23" s="87"/>
      <c r="D23" s="81"/>
      <c r="E23" s="47"/>
      <c r="F23" s="47"/>
    </row>
    <row r="24" spans="1:6" ht="22.5" customHeight="1">
      <c r="A24" s="63" t="s">
        <v>61</v>
      </c>
      <c r="B24" s="87"/>
      <c r="C24" s="87"/>
      <c r="D24" s="81">
        <v>-34.965034965035002</v>
      </c>
      <c r="E24" s="47"/>
      <c r="F24" s="47"/>
    </row>
    <row r="25" spans="1:6" ht="21" customHeight="1">
      <c r="A25" s="94" t="s">
        <v>72</v>
      </c>
      <c r="B25" s="89">
        <f>SUM(B19:B20)</f>
        <v>13933</v>
      </c>
      <c r="C25" s="89">
        <f>SUM(C19:C20)</f>
        <v>2000</v>
      </c>
      <c r="D25" s="118">
        <f>(C25/B25-1)*100</f>
        <v>-85.645589607406862</v>
      </c>
      <c r="E25" s="47"/>
      <c r="F25" s="47"/>
    </row>
  </sheetData>
  <mergeCells count="2">
    <mergeCell ref="A1:D1"/>
    <mergeCell ref="C2:D2"/>
  </mergeCells>
  <phoneticPr fontId="18" type="noConversion"/>
  <pageMargins left="0.74791666666666701" right="0.74791666666666701" top="0.98402777777777795" bottom="0.98402777777777795" header="0.51180555555555596" footer="0.51180555555555596"/>
  <pageSetup paperSize="9" firstPageNumber="12" orientation="portrait" useFirstPageNumber="1"/>
  <headerFooter alignWithMargins="0">
    <oddFooter>&amp;C16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D6" sqref="D6:D24"/>
    </sheetView>
  </sheetViews>
  <sheetFormatPr defaultColWidth="9" defaultRowHeight="15.6"/>
  <cols>
    <col min="1" max="1" width="33.69921875" customWidth="1"/>
    <col min="2" max="3" width="15" style="59" customWidth="1"/>
    <col min="4" max="4" width="12.3984375" customWidth="1"/>
    <col min="5" max="5" width="10.3984375" customWidth="1"/>
    <col min="6" max="6" width="9.69921875" customWidth="1"/>
  </cols>
  <sheetData>
    <row r="1" spans="1:4" ht="26.25" customHeight="1">
      <c r="A1" s="245" t="s">
        <v>379</v>
      </c>
      <c r="B1" s="245"/>
      <c r="C1" s="245"/>
      <c r="D1" s="245"/>
    </row>
    <row r="2" spans="1:4" ht="17.399999999999999">
      <c r="A2" s="247" t="s">
        <v>557</v>
      </c>
      <c r="B2" s="245"/>
      <c r="C2" s="245"/>
      <c r="D2" s="245"/>
    </row>
    <row r="3" spans="1:4" ht="21" customHeight="1">
      <c r="A3" s="150" t="s">
        <v>416</v>
      </c>
      <c r="B3" s="90"/>
      <c r="C3" s="90"/>
      <c r="D3" s="186" t="s">
        <v>3</v>
      </c>
    </row>
    <row r="4" spans="1:4" ht="52.5" customHeight="1">
      <c r="A4" s="97" t="s">
        <v>4</v>
      </c>
      <c r="B4" s="131" t="s">
        <v>377</v>
      </c>
      <c r="C4" s="131" t="s">
        <v>374</v>
      </c>
      <c r="D4" s="42" t="s">
        <v>9</v>
      </c>
    </row>
    <row r="5" spans="1:4" ht="17.399999999999999" customHeight="1">
      <c r="A5" s="98" t="s">
        <v>380</v>
      </c>
      <c r="B5" s="184">
        <v>259</v>
      </c>
      <c r="C5" s="184">
        <v>0.7</v>
      </c>
      <c r="D5" s="163">
        <f t="shared" ref="D5:D25" si="0">(C5/B5-1)*100</f>
        <v>-99.729729729729726</v>
      </c>
    </row>
    <row r="6" spans="1:4" ht="17.399999999999999" customHeight="1">
      <c r="A6" s="196"/>
      <c r="B6" s="111"/>
      <c r="C6" s="112"/>
      <c r="D6" s="194"/>
    </row>
    <row r="7" spans="1:4" ht="17.399999999999999" customHeight="1">
      <c r="A7" s="63"/>
      <c r="B7" s="111"/>
      <c r="C7" s="112"/>
      <c r="D7" s="194"/>
    </row>
    <row r="8" spans="1:4" ht="17.399999999999999" customHeight="1">
      <c r="A8" s="196"/>
      <c r="B8" s="111"/>
      <c r="C8" s="112"/>
      <c r="D8" s="194"/>
    </row>
    <row r="9" spans="1:4" ht="17.399999999999999" customHeight="1">
      <c r="A9" s="197"/>
      <c r="B9" s="111"/>
      <c r="C9" s="112"/>
      <c r="D9" s="194"/>
    </row>
    <row r="10" spans="1:4" ht="17.399999999999999" customHeight="1">
      <c r="A10" s="63"/>
      <c r="B10" s="182"/>
      <c r="C10" s="182"/>
      <c r="D10" s="194"/>
    </row>
    <row r="11" spans="1:4" ht="17.399999999999999" customHeight="1">
      <c r="A11" s="196"/>
      <c r="B11" s="111"/>
      <c r="C11" s="71"/>
      <c r="D11" s="194"/>
    </row>
    <row r="12" spans="1:4" ht="17.399999999999999" customHeight="1">
      <c r="A12" s="197"/>
      <c r="B12" s="111"/>
      <c r="C12" s="71"/>
      <c r="D12" s="194"/>
    </row>
    <row r="13" spans="1:4" ht="17.399999999999999" customHeight="1">
      <c r="A13" s="197"/>
      <c r="B13" s="111"/>
      <c r="C13" s="71"/>
      <c r="D13" s="194"/>
    </row>
    <row r="14" spans="1:4" ht="17.399999999999999" customHeight="1">
      <c r="A14" s="158"/>
      <c r="B14" s="111"/>
      <c r="C14" s="71"/>
      <c r="D14" s="194"/>
    </row>
    <row r="15" spans="1:4" ht="17.399999999999999" customHeight="1">
      <c r="A15" s="158"/>
      <c r="B15" s="111"/>
      <c r="C15" s="71"/>
      <c r="D15" s="194"/>
    </row>
    <row r="16" spans="1:4" ht="17.399999999999999" customHeight="1">
      <c r="A16" s="158"/>
      <c r="B16" s="111"/>
      <c r="C16" s="71"/>
      <c r="D16" s="194"/>
    </row>
    <row r="17" spans="1:4" ht="17.399999999999999" customHeight="1">
      <c r="A17" s="113"/>
      <c r="B17" s="111"/>
      <c r="C17" s="71"/>
      <c r="D17" s="194"/>
    </row>
    <row r="18" spans="1:4" ht="17.399999999999999" customHeight="1">
      <c r="A18" s="101"/>
      <c r="B18" s="111"/>
      <c r="C18" s="71"/>
      <c r="D18" s="194"/>
    </row>
    <row r="19" spans="1:4" ht="17.399999999999999" customHeight="1">
      <c r="A19" s="63"/>
      <c r="B19" s="111"/>
      <c r="C19" s="71"/>
      <c r="D19" s="194"/>
    </row>
    <row r="20" spans="1:4" ht="17.399999999999999" customHeight="1">
      <c r="A20" s="63"/>
      <c r="B20" s="111"/>
      <c r="C20" s="71"/>
      <c r="D20" s="194"/>
    </row>
    <row r="21" spans="1:4" ht="17.399999999999999" customHeight="1">
      <c r="A21" s="63"/>
      <c r="B21" s="111"/>
      <c r="C21" s="71"/>
      <c r="D21" s="194"/>
    </row>
    <row r="22" spans="1:4" ht="17.399999999999999" customHeight="1">
      <c r="A22" s="63"/>
      <c r="B22" s="111"/>
      <c r="C22" s="71"/>
      <c r="D22" s="194"/>
    </row>
    <row r="23" spans="1:4" ht="17.399999999999999" customHeight="1">
      <c r="A23" s="43"/>
      <c r="B23" s="111"/>
      <c r="C23" s="71"/>
      <c r="D23" s="194"/>
    </row>
    <row r="24" spans="1:4" ht="17.399999999999999" customHeight="1">
      <c r="B24" s="65"/>
      <c r="C24" s="65"/>
      <c r="D24" s="194"/>
    </row>
    <row r="25" spans="1:4" ht="17.399999999999999" customHeight="1">
      <c r="A25" s="219" t="s">
        <v>112</v>
      </c>
      <c r="B25" s="95">
        <f>SUM(B5:B24)</f>
        <v>259</v>
      </c>
      <c r="C25" s="95">
        <f>SUM(C5:C24)</f>
        <v>0.7</v>
      </c>
      <c r="D25" s="220">
        <f t="shared" si="0"/>
        <v>-99.729729729729726</v>
      </c>
    </row>
    <row r="26" spans="1:4">
      <c r="B26" s="103"/>
      <c r="C26" s="103"/>
      <c r="D26" s="107"/>
    </row>
    <row r="27" spans="1:4">
      <c r="B27"/>
      <c r="C27"/>
    </row>
    <row r="28" spans="1:4">
      <c r="C28" s="96"/>
      <c r="D28" s="47"/>
    </row>
    <row r="29" spans="1:4">
      <c r="C29" s="96"/>
      <c r="D29" s="47"/>
    </row>
    <row r="30" spans="1:4">
      <c r="C30" s="96"/>
      <c r="D30" s="47"/>
    </row>
    <row r="31" spans="1:4">
      <c r="C31" s="96"/>
      <c r="D31" s="47"/>
    </row>
    <row r="32" spans="1:4">
      <c r="C32" s="96"/>
      <c r="D32" s="47"/>
    </row>
    <row r="33" spans="3:4">
      <c r="C33" s="96"/>
      <c r="D33" s="47"/>
    </row>
    <row r="34" spans="3:4">
      <c r="C34" s="96"/>
      <c r="D34" s="47"/>
    </row>
  </sheetData>
  <mergeCells count="2">
    <mergeCell ref="A1:D1"/>
    <mergeCell ref="A2:D2"/>
  </mergeCells>
  <phoneticPr fontId="3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C19" sqref="C19"/>
    </sheetView>
  </sheetViews>
  <sheetFormatPr defaultColWidth="9" defaultRowHeight="15.6"/>
  <cols>
    <col min="1" max="1" width="35.19921875" customWidth="1"/>
    <col min="2" max="2" width="13.5" style="37" customWidth="1"/>
    <col min="3" max="3" width="13.5" style="59" customWidth="1"/>
    <col min="4" max="4" width="13.5" customWidth="1"/>
    <col min="8" max="8" width="10.3984375" customWidth="1"/>
    <col min="9" max="9" width="9.69921875" customWidth="1"/>
  </cols>
  <sheetData>
    <row r="1" spans="1:6" ht="26.25" customHeight="1">
      <c r="A1" s="245" t="s">
        <v>441</v>
      </c>
      <c r="B1" s="247"/>
      <c r="C1" s="247"/>
      <c r="D1" s="247"/>
    </row>
    <row r="2" spans="1:6" ht="19.5" customHeight="1">
      <c r="A2" s="150" t="s">
        <v>418</v>
      </c>
      <c r="B2" s="39"/>
      <c r="C2" s="248" t="s">
        <v>3</v>
      </c>
      <c r="D2" s="248"/>
    </row>
    <row r="3" spans="1:6" ht="52.5" customHeight="1">
      <c r="A3" s="41" t="s">
        <v>4</v>
      </c>
      <c r="B3" s="60" t="s">
        <v>381</v>
      </c>
      <c r="C3" s="61" t="s">
        <v>382</v>
      </c>
      <c r="D3" s="42" t="s">
        <v>9</v>
      </c>
      <c r="E3" s="43"/>
    </row>
    <row r="4" spans="1:6" ht="22.5" customHeight="1">
      <c r="A4" s="43" t="s">
        <v>78</v>
      </c>
      <c r="B4" s="167">
        <v>300</v>
      </c>
      <c r="C4" s="62">
        <v>245</v>
      </c>
      <c r="D4" s="45">
        <f>(C4/B4-1)*100</f>
        <v>-18.333333333333336</v>
      </c>
      <c r="E4" s="46"/>
      <c r="F4" s="47"/>
    </row>
    <row r="5" spans="1:6" ht="22.5" customHeight="1">
      <c r="A5" s="63" t="s">
        <v>79</v>
      </c>
      <c r="B5" s="175"/>
      <c r="C5" s="62"/>
      <c r="D5" s="45"/>
      <c r="E5" s="46"/>
      <c r="F5" s="47"/>
    </row>
    <row r="6" spans="1:6" ht="22.5" customHeight="1">
      <c r="A6" s="63" t="s">
        <v>80</v>
      </c>
      <c r="B6" s="175"/>
      <c r="C6" s="62"/>
      <c r="D6" s="45"/>
      <c r="E6" s="46"/>
      <c r="F6" s="47"/>
    </row>
    <row r="7" spans="1:6" ht="22.5" customHeight="1">
      <c r="A7" s="49" t="s">
        <v>81</v>
      </c>
      <c r="B7" s="175"/>
      <c r="C7" s="62"/>
      <c r="D7" s="45"/>
      <c r="E7" s="46"/>
      <c r="F7" s="47"/>
    </row>
    <row r="8" spans="1:6" ht="22.5" customHeight="1">
      <c r="A8" s="49" t="s">
        <v>82</v>
      </c>
      <c r="B8" s="175"/>
      <c r="C8" s="62"/>
      <c r="D8" s="45"/>
      <c r="E8" s="46"/>
      <c r="F8" s="47"/>
    </row>
    <row r="9" spans="1:6" ht="22.5" customHeight="1">
      <c r="A9" s="49"/>
      <c r="B9" s="53"/>
      <c r="C9" s="62"/>
      <c r="D9" s="45"/>
      <c r="E9" s="46"/>
      <c r="F9" s="47"/>
    </row>
    <row r="10" spans="1:6" ht="22.5" customHeight="1">
      <c r="A10" s="49"/>
      <c r="B10" s="53"/>
      <c r="C10" s="62"/>
      <c r="D10" s="45"/>
      <c r="E10" s="46"/>
      <c r="F10" s="47"/>
    </row>
    <row r="11" spans="1:6" ht="22.5" customHeight="1">
      <c r="A11" s="49"/>
      <c r="B11" s="53"/>
      <c r="C11" s="62"/>
      <c r="D11" s="45"/>
      <c r="E11" s="46"/>
      <c r="F11" s="47"/>
    </row>
    <row r="12" spans="1:6" ht="22.5" customHeight="1">
      <c r="A12" s="72"/>
      <c r="B12" s="68"/>
      <c r="C12" s="69"/>
      <c r="D12" s="70"/>
      <c r="E12" s="46"/>
      <c r="F12" s="47"/>
    </row>
    <row r="13" spans="1:6" ht="22.5" customHeight="1">
      <c r="A13" s="82"/>
      <c r="B13" s="68"/>
      <c r="C13" s="69"/>
      <c r="D13" s="70"/>
      <c r="E13" s="46"/>
      <c r="F13" s="47"/>
    </row>
    <row r="14" spans="1:6" ht="22.5" customHeight="1">
      <c r="A14" s="54"/>
      <c r="B14" s="50"/>
      <c r="C14" s="71"/>
      <c r="D14" s="45"/>
      <c r="E14" s="46"/>
      <c r="F14" s="47"/>
    </row>
    <row r="15" spans="1:6" ht="22.5" customHeight="1">
      <c r="A15" s="54"/>
      <c r="B15" s="50"/>
      <c r="C15" s="71"/>
      <c r="D15" s="45"/>
      <c r="E15" s="46"/>
      <c r="F15" s="47"/>
    </row>
    <row r="16" spans="1:6" ht="22.5" customHeight="1">
      <c r="A16" s="54"/>
      <c r="B16" s="50"/>
      <c r="C16" s="71"/>
      <c r="D16" s="45"/>
      <c r="E16" s="46"/>
      <c r="F16" s="47"/>
    </row>
    <row r="17" spans="1:6" ht="22.5" customHeight="1">
      <c r="A17" s="43"/>
      <c r="B17" s="50"/>
      <c r="C17" s="71"/>
      <c r="D17" s="45"/>
      <c r="E17" s="46"/>
      <c r="F17" s="47"/>
    </row>
    <row r="18" spans="1:6" ht="22.5" customHeight="1">
      <c r="A18" s="43"/>
      <c r="B18" s="50"/>
      <c r="C18" s="71"/>
      <c r="D18" s="45"/>
      <c r="E18" s="46"/>
      <c r="F18" s="47"/>
    </row>
    <row r="19" spans="1:6" ht="22.5" customHeight="1">
      <c r="A19" s="43"/>
      <c r="B19" s="50"/>
      <c r="C19" s="71"/>
      <c r="D19" s="45"/>
      <c r="E19" s="46"/>
      <c r="F19" s="47"/>
    </row>
    <row r="20" spans="1:6" ht="22.5" customHeight="1">
      <c r="A20" s="43"/>
      <c r="B20" s="50"/>
      <c r="C20" s="71"/>
      <c r="D20" s="45"/>
      <c r="E20" s="46"/>
      <c r="F20" s="47"/>
    </row>
    <row r="21" spans="1:6" ht="22.5" customHeight="1">
      <c r="A21" s="43"/>
      <c r="B21" s="69"/>
      <c r="C21" s="71"/>
      <c r="D21" s="45"/>
      <c r="E21" s="46"/>
      <c r="F21" s="47"/>
    </row>
    <row r="22" spans="1:6" ht="22.5" customHeight="1">
      <c r="A22" s="72" t="s">
        <v>74</v>
      </c>
      <c r="B22" s="69">
        <f>SUM(B4:B11)</f>
        <v>300</v>
      </c>
      <c r="C22" s="69">
        <f>SUM(C4:C11)</f>
        <v>245</v>
      </c>
      <c r="D22" s="73">
        <f>(C22/B22-1)*100</f>
        <v>-18.333333333333336</v>
      </c>
      <c r="E22" s="46"/>
      <c r="F22" s="47"/>
    </row>
    <row r="23" spans="1:6" ht="22.5" customHeight="1">
      <c r="A23" s="75" t="s">
        <v>75</v>
      </c>
      <c r="B23" s="48"/>
      <c r="C23" s="65"/>
      <c r="D23" s="45"/>
      <c r="E23" s="46"/>
      <c r="F23" s="47"/>
    </row>
    <row r="24" spans="1:6" ht="22.5" customHeight="1">
      <c r="A24" s="54"/>
      <c r="B24" s="53"/>
      <c r="C24" s="62"/>
      <c r="D24" s="45"/>
      <c r="E24" s="46"/>
      <c r="F24" s="47"/>
    </row>
    <row r="25" spans="1:6" ht="22.5" customHeight="1">
      <c r="A25" s="54"/>
      <c r="B25" s="53"/>
      <c r="C25" s="62"/>
      <c r="D25" s="45"/>
      <c r="E25" s="46"/>
      <c r="F25" s="47"/>
    </row>
    <row r="26" spans="1:6" ht="21" customHeight="1">
      <c r="A26" s="55" t="s">
        <v>83</v>
      </c>
      <c r="B26" s="83">
        <f>SUM(B22:B23)</f>
        <v>300</v>
      </c>
      <c r="C26" s="83">
        <f>SUM(C22:C23)</f>
        <v>245</v>
      </c>
      <c r="D26" s="57">
        <f>(C26/B26-1)*100</f>
        <v>-18.333333333333336</v>
      </c>
      <c r="E26" s="46"/>
      <c r="F26" s="47"/>
    </row>
    <row r="27" spans="1:6" ht="9.75" customHeight="1">
      <c r="A27" s="78"/>
      <c r="B27" s="79"/>
      <c r="C27" s="80"/>
      <c r="D27" s="81"/>
      <c r="E27" s="43"/>
    </row>
    <row r="28" spans="1:6" ht="44.25" customHeight="1">
      <c r="A28" s="250"/>
      <c r="B28" s="250"/>
      <c r="C28" s="250"/>
      <c r="D28" s="250"/>
    </row>
  </sheetData>
  <mergeCells count="3">
    <mergeCell ref="A1:D1"/>
    <mergeCell ref="C2:D2"/>
    <mergeCell ref="A28:D28"/>
  </mergeCells>
  <phoneticPr fontId="18" type="noConversion"/>
  <pageMargins left="0.69930555555555596" right="0.69930555555555596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D25" sqref="D25"/>
    </sheetView>
  </sheetViews>
  <sheetFormatPr defaultColWidth="9" defaultRowHeight="15.6"/>
  <cols>
    <col min="1" max="1" width="35.19921875" customWidth="1"/>
    <col min="2" max="2" width="13.59765625" style="37" customWidth="1"/>
    <col min="3" max="3" width="13.5" style="59" customWidth="1"/>
    <col min="4" max="4" width="13.5" customWidth="1"/>
    <col min="8" max="8" width="10.3984375" customWidth="1"/>
    <col min="9" max="9" width="9.69921875" customWidth="1"/>
  </cols>
  <sheetData>
    <row r="1" spans="1:6" ht="26.25" customHeight="1">
      <c r="A1" s="245" t="s">
        <v>442</v>
      </c>
      <c r="B1" s="247"/>
      <c r="C1" s="247"/>
      <c r="D1" s="247"/>
    </row>
    <row r="2" spans="1:6" ht="19.5" customHeight="1">
      <c r="A2" s="150" t="s">
        <v>419</v>
      </c>
      <c r="B2" s="39"/>
      <c r="C2" s="248" t="s">
        <v>3</v>
      </c>
      <c r="D2" s="248"/>
    </row>
    <row r="3" spans="1:6" ht="52.5" customHeight="1">
      <c r="A3" s="41" t="s">
        <v>4</v>
      </c>
      <c r="B3" s="241" t="s">
        <v>580</v>
      </c>
      <c r="C3" s="242" t="s">
        <v>581</v>
      </c>
      <c r="D3" s="42" t="s">
        <v>9</v>
      </c>
      <c r="E3" s="43"/>
    </row>
    <row r="4" spans="1:6" ht="22.5" customHeight="1">
      <c r="A4" s="49" t="s">
        <v>84</v>
      </c>
      <c r="B4" s="53"/>
      <c r="C4" s="62"/>
      <c r="D4" s="45"/>
      <c r="E4" s="46"/>
      <c r="F4" s="47"/>
    </row>
    <row r="5" spans="1:6" ht="22.5" customHeight="1">
      <c r="A5" s="63" t="s">
        <v>85</v>
      </c>
      <c r="B5" s="53">
        <f>SUM(B6:B9)</f>
        <v>0</v>
      </c>
      <c r="C5" s="62">
        <f>SUM(C6:C9)</f>
        <v>0</v>
      </c>
      <c r="D5" s="45"/>
      <c r="E5" s="46"/>
      <c r="F5" s="47"/>
    </row>
    <row r="6" spans="1:6" ht="22.5" customHeight="1">
      <c r="A6" s="54" t="s">
        <v>86</v>
      </c>
      <c r="B6" s="64"/>
      <c r="C6" s="65"/>
      <c r="D6" s="45"/>
      <c r="E6" s="46"/>
      <c r="F6" s="47"/>
    </row>
    <row r="7" spans="1:6" ht="22.5" customHeight="1">
      <c r="A7" s="54" t="s">
        <v>115</v>
      </c>
      <c r="B7" s="64"/>
      <c r="C7" s="65"/>
      <c r="D7" s="45"/>
      <c r="E7" s="46"/>
      <c r="F7" s="47"/>
    </row>
    <row r="8" spans="1:6" ht="22.5" customHeight="1">
      <c r="A8" s="66" t="s">
        <v>89</v>
      </c>
      <c r="B8" s="64"/>
      <c r="C8" s="65"/>
      <c r="D8" s="45"/>
      <c r="E8" s="46"/>
      <c r="F8" s="47"/>
    </row>
    <row r="9" spans="1:6" ht="22.5" customHeight="1">
      <c r="A9" s="20" t="s">
        <v>90</v>
      </c>
      <c r="B9" s="64"/>
      <c r="C9" s="62"/>
      <c r="D9" s="45"/>
      <c r="E9" s="46"/>
      <c r="F9" s="47"/>
    </row>
    <row r="10" spans="1:6" ht="22.5" customHeight="1">
      <c r="A10" s="67" t="s">
        <v>91</v>
      </c>
      <c r="B10" s="64"/>
      <c r="C10" s="62"/>
      <c r="D10" s="45"/>
      <c r="E10" s="46"/>
      <c r="F10" s="47"/>
    </row>
    <row r="11" spans="1:6" ht="22.5" customHeight="1">
      <c r="A11" s="20" t="s">
        <v>92</v>
      </c>
      <c r="B11" s="64">
        <v>225</v>
      </c>
      <c r="C11" s="62">
        <v>171</v>
      </c>
      <c r="D11" s="45">
        <f t="shared" ref="D11" si="0">(C11/B11-1)*100</f>
        <v>-24</v>
      </c>
      <c r="E11" s="46"/>
      <c r="F11" s="47"/>
    </row>
    <row r="12" spans="1:6" ht="22.5" customHeight="1">
      <c r="A12" s="49"/>
      <c r="B12" s="53"/>
      <c r="C12" s="62"/>
      <c r="D12" s="45"/>
      <c r="E12" s="46"/>
      <c r="F12" s="47"/>
    </row>
    <row r="13" spans="1:6" ht="22.5" customHeight="1">
      <c r="A13" s="49"/>
      <c r="B13" s="53"/>
      <c r="C13" s="62"/>
      <c r="D13" s="45"/>
      <c r="E13" s="46"/>
      <c r="F13" s="47"/>
    </row>
    <row r="14" spans="1:6" ht="22.5" customHeight="1">
      <c r="A14" s="49"/>
      <c r="B14" s="48"/>
      <c r="C14" s="65"/>
      <c r="D14" s="45"/>
      <c r="E14" s="46"/>
      <c r="F14" s="47"/>
    </row>
    <row r="15" spans="1:6" ht="22.5" customHeight="1">
      <c r="A15" s="54"/>
      <c r="B15" s="48"/>
      <c r="C15" s="65"/>
      <c r="D15" s="45"/>
      <c r="E15" s="46"/>
      <c r="F15" s="47"/>
    </row>
    <row r="16" spans="1:6" ht="22.5" customHeight="1">
      <c r="A16" s="54"/>
      <c r="B16" s="48"/>
      <c r="C16" s="65"/>
      <c r="D16" s="45"/>
      <c r="E16" s="46"/>
      <c r="F16" s="47"/>
    </row>
    <row r="17" spans="1:6" ht="22.5" customHeight="1">
      <c r="A17" s="49"/>
      <c r="B17" s="68"/>
      <c r="C17" s="69"/>
      <c r="D17" s="70"/>
      <c r="E17" s="46"/>
      <c r="F17" s="47"/>
    </row>
    <row r="18" spans="1:6" ht="22.5" customHeight="1">
      <c r="A18" s="54"/>
      <c r="B18" s="50"/>
      <c r="C18" s="65"/>
      <c r="D18" s="45"/>
      <c r="E18" s="46"/>
      <c r="F18" s="47"/>
    </row>
    <row r="19" spans="1:6" ht="22.5" customHeight="1">
      <c r="A19" s="54"/>
      <c r="B19" s="50"/>
      <c r="C19" s="65"/>
      <c r="D19" s="45"/>
      <c r="E19" s="46"/>
      <c r="F19" s="47"/>
    </row>
    <row r="20" spans="1:6" ht="22.5" customHeight="1">
      <c r="A20" s="54"/>
      <c r="B20" s="50"/>
      <c r="C20" s="71"/>
      <c r="D20" s="45"/>
      <c r="E20" s="46"/>
      <c r="F20" s="47"/>
    </row>
    <row r="21" spans="1:6" ht="22.5" customHeight="1">
      <c r="A21" s="43"/>
      <c r="B21" s="50"/>
      <c r="C21" s="71"/>
      <c r="D21" s="45"/>
      <c r="E21" s="46"/>
      <c r="F21" s="47"/>
    </row>
    <row r="22" spans="1:6" ht="22.5" customHeight="1">
      <c r="A22" s="43"/>
      <c r="B22" s="50"/>
      <c r="C22" s="71"/>
      <c r="D22" s="45"/>
      <c r="E22" s="46"/>
      <c r="F22" s="47"/>
    </row>
    <row r="23" spans="1:6" ht="22.5" customHeight="1">
      <c r="A23" s="43"/>
      <c r="B23" s="50"/>
      <c r="C23" s="71"/>
      <c r="D23" s="45"/>
      <c r="E23" s="46"/>
      <c r="F23" s="47"/>
    </row>
    <row r="24" spans="1:6" ht="22.5" customHeight="1">
      <c r="A24" s="72" t="s">
        <v>76</v>
      </c>
      <c r="B24" s="68">
        <f>SUM(B4:B5,B10:B11)</f>
        <v>225</v>
      </c>
      <c r="C24" s="69">
        <f>SUM(C5,C4,C10:C11)</f>
        <v>171</v>
      </c>
      <c r="D24" s="73">
        <f>(C24/B24-1)*100</f>
        <v>-24</v>
      </c>
      <c r="E24" s="46"/>
      <c r="F24" s="47"/>
    </row>
    <row r="25" spans="1:6" ht="22.5" customHeight="1">
      <c r="A25" s="74" t="s">
        <v>93</v>
      </c>
      <c r="B25" s="65"/>
      <c r="C25" s="65"/>
      <c r="D25" s="45"/>
      <c r="E25" s="46"/>
      <c r="F25" s="47"/>
    </row>
    <row r="26" spans="1:6" ht="22.5" customHeight="1">
      <c r="A26" s="75" t="s">
        <v>77</v>
      </c>
      <c r="B26" s="48"/>
      <c r="C26" s="65"/>
      <c r="D26" s="45"/>
      <c r="E26" s="46"/>
      <c r="F26" s="47"/>
    </row>
    <row r="27" spans="1:6" ht="22.5" customHeight="1">
      <c r="A27" s="63"/>
      <c r="B27" s="76"/>
      <c r="D27" s="45"/>
      <c r="E27" s="46"/>
      <c r="F27" s="47"/>
    </row>
    <row r="28" spans="1:6" ht="22.5" customHeight="1">
      <c r="A28" s="54"/>
      <c r="B28" s="53"/>
      <c r="C28" s="62"/>
      <c r="D28" s="45"/>
      <c r="E28" s="46"/>
      <c r="F28" s="47"/>
    </row>
    <row r="29" spans="1:6" ht="21" customHeight="1">
      <c r="A29" s="55" t="s">
        <v>94</v>
      </c>
      <c r="B29" s="77">
        <f>SUM(B24:B26)</f>
        <v>225</v>
      </c>
      <c r="C29" s="77">
        <f>SUM(C24:C26)</f>
        <v>171</v>
      </c>
      <c r="D29" s="57">
        <f>(C29/B29-1)*100</f>
        <v>-24</v>
      </c>
      <c r="E29" s="46"/>
      <c r="F29" s="47"/>
    </row>
    <row r="30" spans="1:6" ht="9.75" customHeight="1">
      <c r="A30" s="78"/>
      <c r="B30" s="79"/>
      <c r="C30" s="80"/>
      <c r="D30" s="81"/>
      <c r="E30" s="43"/>
    </row>
  </sheetData>
  <mergeCells count="2">
    <mergeCell ref="A1:D1"/>
    <mergeCell ref="C2:D2"/>
  </mergeCells>
  <phoneticPr fontId="18" type="noConversion"/>
  <pageMargins left="0.69930555555555596" right="0.69930555555555596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23"/>
  <sheetViews>
    <sheetView topLeftCell="A4" zoomScale="90" zoomScaleNormal="90" workbookViewId="0">
      <selection activeCell="D8" sqref="D8"/>
    </sheetView>
  </sheetViews>
  <sheetFormatPr defaultColWidth="9" defaultRowHeight="15.6"/>
  <cols>
    <col min="1" max="1" width="35.19921875" customWidth="1"/>
    <col min="2" max="2" width="13.59765625" style="37" customWidth="1"/>
    <col min="3" max="3" width="13.5" style="37" customWidth="1"/>
    <col min="4" max="4" width="13.5" customWidth="1"/>
    <col min="8" max="8" width="10.3984375" customWidth="1"/>
    <col min="9" max="9" width="9.69921875" customWidth="1"/>
  </cols>
  <sheetData>
    <row r="1" spans="1:6" ht="26.25" customHeight="1">
      <c r="A1" s="247" t="s">
        <v>582</v>
      </c>
      <c r="B1" s="247"/>
      <c r="C1" s="247"/>
      <c r="D1" s="247"/>
    </row>
    <row r="2" spans="1:6" ht="19.5" customHeight="1">
      <c r="A2" s="38"/>
      <c r="B2" s="39"/>
      <c r="C2" s="248" t="s">
        <v>3</v>
      </c>
      <c r="D2" s="248"/>
    </row>
    <row r="3" spans="1:6" ht="52.5" customHeight="1">
      <c r="A3" s="41" t="s">
        <v>4</v>
      </c>
      <c r="B3" s="60" t="s">
        <v>383</v>
      </c>
      <c r="C3" s="60" t="s">
        <v>382</v>
      </c>
      <c r="D3" s="42" t="s">
        <v>9</v>
      </c>
      <c r="E3" s="43"/>
    </row>
    <row r="4" spans="1:6" ht="22.5" customHeight="1">
      <c r="A4" s="44" t="s">
        <v>116</v>
      </c>
      <c r="B4" s="222">
        <v>5</v>
      </c>
      <c r="C4" s="224">
        <v>5</v>
      </c>
      <c r="D4" s="45">
        <f>(C4/B4-1)*100</f>
        <v>0</v>
      </c>
      <c r="E4" s="46"/>
      <c r="F4" s="47"/>
    </row>
    <row r="5" spans="1:6" ht="22.5" customHeight="1">
      <c r="A5" s="44" t="s">
        <v>117</v>
      </c>
      <c r="B5" s="223">
        <v>60</v>
      </c>
      <c r="C5" s="224">
        <v>51.7</v>
      </c>
      <c r="D5" s="45">
        <f>(C5/B5-1)*100</f>
        <v>-13.83333333333333</v>
      </c>
      <c r="E5" s="46"/>
      <c r="F5" s="47"/>
    </row>
    <row r="6" spans="1:6" ht="22.5" customHeight="1">
      <c r="A6" s="43" t="s">
        <v>118</v>
      </c>
      <c r="B6" s="223">
        <v>443</v>
      </c>
      <c r="C6" s="224">
        <v>406.24</v>
      </c>
      <c r="D6" s="45">
        <f>(C6/B6-1)*100</f>
        <v>-8.2979683972911893</v>
      </c>
      <c r="E6" s="46"/>
      <c r="F6" s="47"/>
    </row>
    <row r="7" spans="1:6" ht="22.5" customHeight="1">
      <c r="A7" s="49" t="s">
        <v>119</v>
      </c>
      <c r="B7" s="50">
        <v>443</v>
      </c>
      <c r="C7" s="37">
        <v>406</v>
      </c>
      <c r="D7" s="45">
        <f>(C7/B7-1)*100</f>
        <v>-8.3521444695259568</v>
      </c>
      <c r="E7" s="46"/>
      <c r="F7" s="47"/>
    </row>
    <row r="8" spans="1:6" ht="22.5" customHeight="1">
      <c r="A8" s="49" t="s">
        <v>120</v>
      </c>
      <c r="B8" s="50"/>
      <c r="D8" s="45"/>
      <c r="E8" s="46"/>
      <c r="F8" s="47"/>
    </row>
    <row r="9" spans="1:6" ht="22.5" customHeight="1">
      <c r="A9" s="49"/>
      <c r="B9" s="48"/>
      <c r="C9" s="51"/>
      <c r="D9" s="45"/>
      <c r="E9" s="46"/>
      <c r="F9" s="47"/>
    </row>
    <row r="10" spans="1:6" ht="22.5" customHeight="1">
      <c r="A10" s="49"/>
      <c r="B10" s="48"/>
      <c r="C10" s="51"/>
      <c r="D10" s="45"/>
      <c r="E10" s="46"/>
      <c r="F10" s="47"/>
    </row>
    <row r="11" spans="1:6" ht="22.5" customHeight="1">
      <c r="A11" s="49"/>
      <c r="B11" s="48"/>
      <c r="C11" s="52"/>
      <c r="D11" s="45"/>
      <c r="E11" s="46"/>
      <c r="F11" s="47"/>
    </row>
    <row r="12" spans="1:6" ht="22.5" customHeight="1">
      <c r="A12" s="49"/>
      <c r="B12" s="53"/>
      <c r="C12" s="53"/>
      <c r="D12" s="45"/>
      <c r="E12" s="46"/>
      <c r="F12" s="47"/>
    </row>
    <row r="13" spans="1:6" ht="22.5" customHeight="1">
      <c r="A13" s="49"/>
      <c r="B13" s="53"/>
      <c r="C13" s="53"/>
      <c r="D13" s="45"/>
      <c r="E13" s="46"/>
      <c r="F13" s="47"/>
    </row>
    <row r="14" spans="1:6" ht="22.5" customHeight="1">
      <c r="A14" s="49"/>
      <c r="B14" s="53"/>
      <c r="C14" s="53"/>
      <c r="D14" s="45"/>
      <c r="E14" s="46"/>
      <c r="F14" s="47"/>
    </row>
    <row r="15" spans="1:6" ht="22.5" customHeight="1">
      <c r="A15" s="43"/>
      <c r="B15" s="50"/>
      <c r="C15" s="50"/>
      <c r="D15" s="45"/>
      <c r="E15" s="46"/>
      <c r="F15" s="47"/>
    </row>
    <row r="16" spans="1:6" ht="22.5" customHeight="1">
      <c r="A16" s="43"/>
      <c r="B16" s="50"/>
      <c r="C16" s="50"/>
      <c r="D16" s="45"/>
      <c r="E16" s="46"/>
      <c r="F16" s="47"/>
    </row>
    <row r="17" spans="1:6" ht="22.5" customHeight="1">
      <c r="A17" s="43"/>
      <c r="B17" s="50"/>
      <c r="C17" s="50"/>
      <c r="D17" s="45"/>
      <c r="E17" s="46"/>
      <c r="F17" s="47"/>
    </row>
    <row r="18" spans="1:6" ht="22.5" customHeight="1">
      <c r="A18" s="54"/>
      <c r="B18" s="53"/>
      <c r="C18" s="53"/>
      <c r="D18" s="45"/>
      <c r="E18" s="46"/>
      <c r="F18" s="47"/>
    </row>
    <row r="19" spans="1:6" ht="22.5" customHeight="1">
      <c r="A19" s="54"/>
      <c r="B19" s="53"/>
      <c r="C19" s="53"/>
      <c r="D19" s="45"/>
      <c r="E19" s="46"/>
      <c r="F19" s="47"/>
    </row>
    <row r="20" spans="1:6" ht="21" customHeight="1">
      <c r="A20" s="55" t="s">
        <v>121</v>
      </c>
      <c r="B20" s="56">
        <f>SUM(B4:B6)</f>
        <v>508</v>
      </c>
      <c r="C20" s="56">
        <f>SUM(C4:C6)</f>
        <v>462.94</v>
      </c>
      <c r="D20" s="57">
        <f>(C20/B20-1)*100</f>
        <v>-8.8700787401574832</v>
      </c>
      <c r="E20" s="46"/>
      <c r="F20" s="47"/>
    </row>
    <row r="21" spans="1:6" ht="54.75" customHeight="1">
      <c r="A21" s="254" t="s">
        <v>122</v>
      </c>
      <c r="B21" s="254"/>
      <c r="C21" s="254"/>
      <c r="D21" s="254"/>
      <c r="E21" s="58"/>
    </row>
    <row r="22" spans="1:6" ht="31.5" customHeight="1">
      <c r="A22" s="255" t="s">
        <v>123</v>
      </c>
      <c r="B22" s="256"/>
      <c r="C22" s="256"/>
      <c r="D22" s="256"/>
    </row>
    <row r="23" spans="1:6" ht="20.25" customHeight="1">
      <c r="A23" s="47"/>
    </row>
  </sheetData>
  <mergeCells count="4">
    <mergeCell ref="A1:D1"/>
    <mergeCell ref="C2:D2"/>
    <mergeCell ref="A21:D21"/>
    <mergeCell ref="A22:D22"/>
  </mergeCells>
  <phoneticPr fontId="18" type="noConversion"/>
  <pageMargins left="0.70763888888888904" right="0.70763888888888904" top="0.74791666666666701" bottom="0.74791666666666701" header="0.31388888888888899" footer="0.31388888888888899"/>
  <pageSetup paperSize="9" firstPageNumber="27" orientation="portrait" useFirstPageNumber="1"/>
  <headerFooter>
    <oddFooter>&amp;C27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D217"/>
  <sheetViews>
    <sheetView showZeros="0" topLeftCell="A49" workbookViewId="0">
      <selection activeCell="B5" sqref="B5"/>
    </sheetView>
  </sheetViews>
  <sheetFormatPr defaultColWidth="3.19921875" defaultRowHeight="15.6"/>
  <cols>
    <col min="1" max="1" width="39.59765625" style="198" customWidth="1"/>
    <col min="2" max="2" width="11.5" style="198" customWidth="1"/>
    <col min="3" max="3" width="39.59765625" style="198" customWidth="1"/>
    <col min="4" max="4" width="11.5" style="198" customWidth="1"/>
    <col min="5" max="16384" width="3.19921875" style="198"/>
  </cols>
  <sheetData>
    <row r="1" spans="1:4" ht="17.399999999999999">
      <c r="A1" s="257" t="s">
        <v>558</v>
      </c>
      <c r="B1" s="258"/>
      <c r="C1" s="258"/>
      <c r="D1" s="258"/>
    </row>
    <row r="2" spans="1:4" ht="18" customHeight="1">
      <c r="A2" s="199"/>
      <c r="B2" s="200"/>
      <c r="C2" s="199"/>
      <c r="D2" s="201" t="s">
        <v>3</v>
      </c>
    </row>
    <row r="3" spans="1:4" ht="19.95" customHeight="1">
      <c r="A3" s="202" t="s">
        <v>124</v>
      </c>
      <c r="B3" s="203" t="s">
        <v>6</v>
      </c>
      <c r="C3" s="202" t="s">
        <v>124</v>
      </c>
      <c r="D3" s="203" t="s">
        <v>6</v>
      </c>
    </row>
    <row r="4" spans="1:4" ht="19.95" customHeight="1">
      <c r="A4" s="204" t="s">
        <v>125</v>
      </c>
      <c r="B4" s="205">
        <f>B5+B11+B17+B22+B27+B30+B35+B37+B41+B45+B51+B56+B60+B64+D8+D12+D16+D24+D20+D27+D30+D4</f>
        <v>19867</v>
      </c>
      <c r="C4" s="206" t="s">
        <v>132</v>
      </c>
      <c r="D4" s="205">
        <f>SUM(D5:D7)</f>
        <v>278</v>
      </c>
    </row>
    <row r="5" spans="1:4" ht="19.95" customHeight="1">
      <c r="A5" s="207" t="s">
        <v>127</v>
      </c>
      <c r="B5" s="205">
        <f>SUM(B6:B10)</f>
        <v>306</v>
      </c>
      <c r="C5" s="206" t="s">
        <v>126</v>
      </c>
      <c r="D5" s="205">
        <v>227</v>
      </c>
    </row>
    <row r="6" spans="1:4" ht="19.95" customHeight="1">
      <c r="A6" s="207" t="s">
        <v>126</v>
      </c>
      <c r="B6" s="205">
        <v>276</v>
      </c>
      <c r="C6" s="206" t="s">
        <v>128</v>
      </c>
      <c r="D6" s="205">
        <v>11</v>
      </c>
    </row>
    <row r="7" spans="1:4" ht="19.95" customHeight="1">
      <c r="A7" s="207" t="s">
        <v>443</v>
      </c>
      <c r="B7" s="205">
        <v>5</v>
      </c>
      <c r="C7" s="225" t="s">
        <v>461</v>
      </c>
      <c r="D7" s="208">
        <v>40</v>
      </c>
    </row>
    <row r="8" spans="1:4" ht="19.95" customHeight="1">
      <c r="A8" s="207" t="s">
        <v>444</v>
      </c>
      <c r="B8" s="205">
        <v>1</v>
      </c>
      <c r="C8" s="206" t="s">
        <v>462</v>
      </c>
      <c r="D8" s="208">
        <f>SUM(D9:D11)</f>
        <v>3505</v>
      </c>
    </row>
    <row r="9" spans="1:4" ht="19.95" customHeight="1">
      <c r="A9" s="204" t="s">
        <v>130</v>
      </c>
      <c r="B9" s="205">
        <v>13</v>
      </c>
      <c r="C9" s="206" t="s">
        <v>126</v>
      </c>
      <c r="D9" s="208">
        <v>869</v>
      </c>
    </row>
    <row r="10" spans="1:4" ht="19.95" customHeight="1">
      <c r="A10" s="204" t="s">
        <v>445</v>
      </c>
      <c r="B10" s="205">
        <v>11</v>
      </c>
      <c r="C10" s="207" t="s">
        <v>128</v>
      </c>
      <c r="D10" s="208">
        <v>5</v>
      </c>
    </row>
    <row r="11" spans="1:4" ht="19.95" customHeight="1">
      <c r="A11" s="207" t="s">
        <v>131</v>
      </c>
      <c r="B11" s="205">
        <f>SUM(B12:B16)</f>
        <v>172</v>
      </c>
      <c r="C11" s="225" t="s">
        <v>463</v>
      </c>
      <c r="D11" s="208">
        <v>2631</v>
      </c>
    </row>
    <row r="12" spans="1:4" ht="19.95" customHeight="1">
      <c r="A12" s="207" t="s">
        <v>126</v>
      </c>
      <c r="B12" s="205">
        <v>151</v>
      </c>
      <c r="C12" s="206" t="s">
        <v>135</v>
      </c>
      <c r="D12" s="208">
        <f>SUM(D13:D15)</f>
        <v>2882</v>
      </c>
    </row>
    <row r="13" spans="1:4" ht="19.95" customHeight="1">
      <c r="A13" s="207" t="s">
        <v>128</v>
      </c>
      <c r="B13" s="205">
        <v>11</v>
      </c>
      <c r="C13" s="207" t="s">
        <v>126</v>
      </c>
      <c r="D13" s="208">
        <v>1563</v>
      </c>
    </row>
    <row r="14" spans="1:4" ht="19.95" customHeight="1">
      <c r="A14" s="206" t="s">
        <v>133</v>
      </c>
      <c r="B14" s="205">
        <v>7</v>
      </c>
      <c r="C14" s="207" t="s">
        <v>128</v>
      </c>
      <c r="D14" s="208">
        <v>179</v>
      </c>
    </row>
    <row r="15" spans="1:4" ht="19.95" customHeight="1">
      <c r="A15" s="206" t="s">
        <v>446</v>
      </c>
      <c r="B15" s="205">
        <v>2</v>
      </c>
      <c r="C15" s="226" t="s">
        <v>464</v>
      </c>
      <c r="D15" s="208">
        <v>1140</v>
      </c>
    </row>
    <row r="16" spans="1:4" ht="19.95" customHeight="1">
      <c r="A16" s="206" t="s">
        <v>447</v>
      </c>
      <c r="B16" s="205">
        <v>1</v>
      </c>
      <c r="C16" s="206" t="s">
        <v>137</v>
      </c>
      <c r="D16" s="208">
        <f>SUM(D17:D19)</f>
        <v>338</v>
      </c>
    </row>
    <row r="17" spans="1:4" ht="19.95" customHeight="1">
      <c r="A17" s="207" t="s">
        <v>134</v>
      </c>
      <c r="B17" s="205">
        <f>SUM(B18:B21)</f>
        <v>6735</v>
      </c>
      <c r="C17" s="204" t="s">
        <v>126</v>
      </c>
      <c r="D17" s="205">
        <v>169</v>
      </c>
    </row>
    <row r="18" spans="1:4" ht="19.95" customHeight="1">
      <c r="A18" s="207" t="s">
        <v>126</v>
      </c>
      <c r="B18" s="205">
        <v>814</v>
      </c>
      <c r="C18" s="207" t="s">
        <v>128</v>
      </c>
      <c r="D18" s="205">
        <v>16</v>
      </c>
    </row>
    <row r="19" spans="1:4" ht="19.95" customHeight="1">
      <c r="A19" s="207" t="s">
        <v>128</v>
      </c>
      <c r="B19" s="205">
        <v>95</v>
      </c>
      <c r="C19" s="226" t="s">
        <v>465</v>
      </c>
      <c r="D19" s="205">
        <v>153</v>
      </c>
    </row>
    <row r="20" spans="1:4" ht="19.95" customHeight="1">
      <c r="A20" s="207" t="s">
        <v>448</v>
      </c>
      <c r="B20" s="205">
        <v>5776</v>
      </c>
      <c r="C20" s="206" t="s">
        <v>139</v>
      </c>
      <c r="D20" s="205">
        <f>SUM(D21:D23)</f>
        <v>346</v>
      </c>
    </row>
    <row r="21" spans="1:4" ht="19.95" customHeight="1">
      <c r="A21" s="207" t="s">
        <v>449</v>
      </c>
      <c r="B21" s="205">
        <v>50</v>
      </c>
      <c r="C21" s="204" t="s">
        <v>126</v>
      </c>
      <c r="D21" s="205">
        <v>254</v>
      </c>
    </row>
    <row r="22" spans="1:4" ht="19.95" customHeight="1">
      <c r="A22" s="207" t="s">
        <v>136</v>
      </c>
      <c r="B22" s="205">
        <f>SUM(B23:B26)</f>
        <v>1048</v>
      </c>
      <c r="C22" s="207" t="s">
        <v>128</v>
      </c>
      <c r="D22" s="205">
        <v>66</v>
      </c>
    </row>
    <row r="23" spans="1:4" ht="19.95" customHeight="1">
      <c r="A23" s="207" t="s">
        <v>126</v>
      </c>
      <c r="B23" s="205">
        <v>308</v>
      </c>
      <c r="C23" s="226" t="s">
        <v>466</v>
      </c>
      <c r="D23" s="205">
        <v>26</v>
      </c>
    </row>
    <row r="24" spans="1:4" ht="19.95" customHeight="1">
      <c r="A24" s="207" t="s">
        <v>450</v>
      </c>
      <c r="B24" s="205">
        <v>4</v>
      </c>
      <c r="C24" s="217" t="s">
        <v>467</v>
      </c>
      <c r="D24" s="234">
        <f>SUM(D25:D26)</f>
        <v>360</v>
      </c>
    </row>
    <row r="25" spans="1:4" ht="19.95" customHeight="1">
      <c r="A25" s="206" t="s">
        <v>451</v>
      </c>
      <c r="B25" s="205">
        <v>736</v>
      </c>
      <c r="C25" s="204" t="s">
        <v>468</v>
      </c>
      <c r="D25" s="205">
        <v>312</v>
      </c>
    </row>
    <row r="26" spans="1:4" ht="19.95" customHeight="1">
      <c r="A26" s="207" t="s">
        <v>138</v>
      </c>
      <c r="B26" s="205"/>
      <c r="C26" s="207" t="s">
        <v>469</v>
      </c>
      <c r="D26" s="205">
        <v>48</v>
      </c>
    </row>
    <row r="27" spans="1:4" ht="19.95" customHeight="1">
      <c r="A27" s="206" t="s">
        <v>140</v>
      </c>
      <c r="B27" s="205">
        <f>SUM(B28:B29)</f>
        <v>17</v>
      </c>
      <c r="C27" s="207" t="s">
        <v>470</v>
      </c>
      <c r="D27" s="234">
        <f>SUM(D28:D29)</f>
        <v>603</v>
      </c>
    </row>
    <row r="28" spans="1:4" ht="19.95" customHeight="1">
      <c r="A28" s="206" t="s">
        <v>126</v>
      </c>
      <c r="B28" s="205"/>
      <c r="C28" s="207" t="s">
        <v>468</v>
      </c>
      <c r="D28" s="205">
        <v>602</v>
      </c>
    </row>
    <row r="29" spans="1:4" ht="19.95" customHeight="1">
      <c r="A29" s="206" t="s">
        <v>141</v>
      </c>
      <c r="B29" s="205">
        <v>17</v>
      </c>
      <c r="C29" s="217" t="s">
        <v>471</v>
      </c>
      <c r="D29" s="205">
        <v>1</v>
      </c>
    </row>
    <row r="30" spans="1:4" ht="19.95" customHeight="1">
      <c r="A30" s="207" t="s">
        <v>143</v>
      </c>
      <c r="B30" s="205">
        <f>SUM(B31:B34)</f>
        <v>1127</v>
      </c>
      <c r="C30" s="206" t="s">
        <v>142</v>
      </c>
      <c r="D30" s="205">
        <f>SUM(D31)</f>
        <v>196</v>
      </c>
    </row>
    <row r="31" spans="1:4" ht="19.95" customHeight="1">
      <c r="A31" s="206" t="s">
        <v>126</v>
      </c>
      <c r="B31" s="205">
        <v>560</v>
      </c>
      <c r="C31" s="206" t="s">
        <v>144</v>
      </c>
      <c r="D31" s="205">
        <v>196</v>
      </c>
    </row>
    <row r="32" spans="1:4" ht="19.95" customHeight="1">
      <c r="A32" s="204" t="s">
        <v>452</v>
      </c>
      <c r="B32" s="205">
        <v>330</v>
      </c>
      <c r="C32" s="217" t="s">
        <v>472</v>
      </c>
      <c r="D32" s="217"/>
    </row>
    <row r="33" spans="1:4" ht="19.95" customHeight="1">
      <c r="A33" s="207" t="s">
        <v>146</v>
      </c>
      <c r="B33" s="205">
        <v>25</v>
      </c>
      <c r="C33" s="209" t="s">
        <v>42</v>
      </c>
      <c r="D33" s="205"/>
    </row>
    <row r="34" spans="1:4" ht="19.95" customHeight="1">
      <c r="A34" s="206" t="s">
        <v>148</v>
      </c>
      <c r="B34" s="205">
        <v>212</v>
      </c>
      <c r="C34" s="209" t="s">
        <v>145</v>
      </c>
      <c r="D34" s="205"/>
    </row>
    <row r="35" spans="1:4" ht="19.95" customHeight="1">
      <c r="A35" s="207" t="s">
        <v>150</v>
      </c>
      <c r="B35" s="205">
        <f>SUM(B36:B36)</f>
        <v>600</v>
      </c>
      <c r="C35" s="209" t="s">
        <v>147</v>
      </c>
      <c r="D35" s="205"/>
    </row>
    <row r="36" spans="1:4" ht="19.95" customHeight="1">
      <c r="A36" s="207" t="s">
        <v>453</v>
      </c>
      <c r="B36" s="205">
        <v>600</v>
      </c>
      <c r="C36" s="209" t="s">
        <v>149</v>
      </c>
      <c r="D36" s="205"/>
    </row>
    <row r="37" spans="1:4" ht="19.95" customHeight="1">
      <c r="A37" s="206" t="s">
        <v>152</v>
      </c>
      <c r="B37" s="205">
        <f>SUM(B38:B40)</f>
        <v>89</v>
      </c>
      <c r="C37" s="209" t="s">
        <v>43</v>
      </c>
      <c r="D37" s="205">
        <f>D38+D45+D50+D55+D63</f>
        <v>34658</v>
      </c>
    </row>
    <row r="38" spans="1:4" ht="19.95" customHeight="1">
      <c r="A38" s="207" t="s">
        <v>126</v>
      </c>
      <c r="B38" s="205">
        <v>85</v>
      </c>
      <c r="C38" s="206" t="s">
        <v>151</v>
      </c>
      <c r="D38" s="205">
        <f>SUM(D39:D44)</f>
        <v>14927</v>
      </c>
    </row>
    <row r="39" spans="1:4" ht="19.95" customHeight="1">
      <c r="A39" s="206" t="s">
        <v>153</v>
      </c>
      <c r="B39" s="205">
        <v>3</v>
      </c>
      <c r="C39" s="206" t="s">
        <v>126</v>
      </c>
      <c r="D39" s="205">
        <v>11177</v>
      </c>
    </row>
    <row r="40" spans="1:4" ht="19.95" customHeight="1">
      <c r="A40" s="206" t="s">
        <v>454</v>
      </c>
      <c r="B40" s="205">
        <v>1</v>
      </c>
      <c r="C40" s="206" t="s">
        <v>128</v>
      </c>
      <c r="D40" s="205">
        <v>673</v>
      </c>
    </row>
    <row r="41" spans="1:4" ht="19.95" customHeight="1">
      <c r="A41" s="206" t="s">
        <v>155</v>
      </c>
      <c r="B41" s="205">
        <f>SUM(B42:B44)</f>
        <v>275</v>
      </c>
      <c r="C41" s="206" t="s">
        <v>146</v>
      </c>
      <c r="D41" s="205">
        <v>845</v>
      </c>
    </row>
    <row r="42" spans="1:4" ht="19.95" customHeight="1">
      <c r="A42" s="206" t="s">
        <v>126</v>
      </c>
      <c r="B42" s="205">
        <v>3</v>
      </c>
      <c r="C42" s="206" t="s">
        <v>154</v>
      </c>
      <c r="D42" s="205">
        <v>734</v>
      </c>
    </row>
    <row r="43" spans="1:4" ht="19.95" customHeight="1">
      <c r="A43" s="207" t="s">
        <v>455</v>
      </c>
      <c r="B43" s="205">
        <v>94</v>
      </c>
      <c r="C43" s="206" t="s">
        <v>473</v>
      </c>
      <c r="D43" s="205">
        <v>26</v>
      </c>
    </row>
    <row r="44" spans="1:4" ht="19.95" customHeight="1">
      <c r="A44" s="207" t="s">
        <v>456</v>
      </c>
      <c r="B44" s="205">
        <v>178</v>
      </c>
      <c r="C44" s="225" t="s">
        <v>474</v>
      </c>
      <c r="D44" s="205">
        <v>1472</v>
      </c>
    </row>
    <row r="45" spans="1:4" ht="19.95" customHeight="1">
      <c r="A45" s="204" t="s">
        <v>156</v>
      </c>
      <c r="B45" s="205">
        <f>SUM(B46:B50)</f>
        <v>515</v>
      </c>
      <c r="C45" s="207" t="s">
        <v>475</v>
      </c>
      <c r="D45" s="205">
        <f>SUM(D46:D49)</f>
        <v>917</v>
      </c>
    </row>
    <row r="46" spans="1:4" ht="19.95" customHeight="1">
      <c r="A46" s="207" t="s">
        <v>126</v>
      </c>
      <c r="B46" s="205">
        <v>426</v>
      </c>
      <c r="C46" s="207" t="s">
        <v>126</v>
      </c>
      <c r="D46" s="205">
        <v>726</v>
      </c>
    </row>
    <row r="47" spans="1:4" ht="19.95" customHeight="1">
      <c r="A47" s="207" t="s">
        <v>128</v>
      </c>
      <c r="B47" s="205">
        <v>3</v>
      </c>
      <c r="C47" s="207" t="s">
        <v>128</v>
      </c>
      <c r="D47" s="205">
        <v>8</v>
      </c>
    </row>
    <row r="48" spans="1:4" ht="19.95" customHeight="1">
      <c r="A48" s="207" t="s">
        <v>457</v>
      </c>
      <c r="B48" s="205">
        <v>65</v>
      </c>
      <c r="C48" s="207" t="s">
        <v>476</v>
      </c>
      <c r="D48" s="205">
        <v>30</v>
      </c>
    </row>
    <row r="49" spans="1:4" ht="19.95" customHeight="1">
      <c r="A49" s="207"/>
      <c r="B49" s="205"/>
      <c r="C49" s="207" t="s">
        <v>477</v>
      </c>
      <c r="D49" s="205">
        <v>153</v>
      </c>
    </row>
    <row r="50" spans="1:4" ht="19.95" customHeight="1">
      <c r="A50" s="207" t="s">
        <v>458</v>
      </c>
      <c r="B50" s="205">
        <v>21</v>
      </c>
      <c r="C50" s="204" t="s">
        <v>158</v>
      </c>
      <c r="D50" s="205">
        <f>SUM(D51:D54)</f>
        <v>1246</v>
      </c>
    </row>
    <row r="51" spans="1:4" ht="19.95" customHeight="1">
      <c r="A51" s="204" t="s">
        <v>157</v>
      </c>
      <c r="B51" s="205">
        <f>SUM(B52:B55)</f>
        <v>231</v>
      </c>
      <c r="C51" s="207" t="s">
        <v>126</v>
      </c>
      <c r="D51" s="205">
        <v>990</v>
      </c>
    </row>
    <row r="52" spans="1:4" ht="19.95" customHeight="1">
      <c r="A52" s="207" t="s">
        <v>126</v>
      </c>
      <c r="B52" s="205">
        <v>155</v>
      </c>
      <c r="C52" s="207" t="s">
        <v>128</v>
      </c>
      <c r="D52" s="205">
        <v>36</v>
      </c>
    </row>
    <row r="53" spans="1:4" ht="19.95" customHeight="1">
      <c r="A53" s="207" t="s">
        <v>128</v>
      </c>
      <c r="B53" s="205"/>
      <c r="C53" s="226" t="s">
        <v>478</v>
      </c>
      <c r="D53" s="205">
        <v>139</v>
      </c>
    </row>
    <row r="54" spans="1:4" ht="19.95" customHeight="1">
      <c r="A54" s="206" t="s">
        <v>159</v>
      </c>
      <c r="B54" s="205">
        <v>76</v>
      </c>
      <c r="C54" s="226" t="s">
        <v>479</v>
      </c>
      <c r="D54" s="205">
        <v>81</v>
      </c>
    </row>
    <row r="55" spans="1:4" ht="19.95" customHeight="1">
      <c r="A55" s="207" t="s">
        <v>161</v>
      </c>
      <c r="B55" s="205"/>
      <c r="C55" s="207" t="s">
        <v>160</v>
      </c>
      <c r="D55" s="205">
        <f>SUM(D56:D62)</f>
        <v>312</v>
      </c>
    </row>
    <row r="56" spans="1:4" ht="19.95" customHeight="1">
      <c r="A56" s="207" t="s">
        <v>162</v>
      </c>
      <c r="B56" s="205">
        <f>SUM(B57:B59)</f>
        <v>82</v>
      </c>
      <c r="C56" s="206" t="s">
        <v>126</v>
      </c>
      <c r="D56" s="205">
        <v>242</v>
      </c>
    </row>
    <row r="57" spans="1:4" ht="19.95" customHeight="1">
      <c r="A57" s="207" t="s">
        <v>126</v>
      </c>
      <c r="B57" s="205"/>
      <c r="C57" s="206" t="s">
        <v>128</v>
      </c>
      <c r="D57" s="205">
        <v>2</v>
      </c>
    </row>
    <row r="58" spans="1:4" ht="19.95" customHeight="1">
      <c r="A58" s="207" t="s">
        <v>128</v>
      </c>
      <c r="B58" s="205">
        <v>38</v>
      </c>
      <c r="C58" s="207" t="s">
        <v>163</v>
      </c>
      <c r="D58" s="205">
        <v>2</v>
      </c>
    </row>
    <row r="59" spans="1:4" ht="19.95" customHeight="1">
      <c r="A59" s="204" t="s">
        <v>459</v>
      </c>
      <c r="B59" s="205">
        <v>44</v>
      </c>
      <c r="C59" s="210" t="s">
        <v>164</v>
      </c>
      <c r="D59" s="205">
        <v>11</v>
      </c>
    </row>
    <row r="60" spans="1:4" ht="19.95" customHeight="1">
      <c r="A60" s="206" t="s">
        <v>165</v>
      </c>
      <c r="B60" s="205">
        <f>SUM(B61:B63)</f>
        <v>143</v>
      </c>
      <c r="C60" s="206" t="s">
        <v>480</v>
      </c>
      <c r="D60" s="205">
        <v>13</v>
      </c>
    </row>
    <row r="61" spans="1:4" ht="19.95" customHeight="1">
      <c r="A61" s="206" t="s">
        <v>126</v>
      </c>
      <c r="B61" s="205">
        <v>125</v>
      </c>
      <c r="C61" s="207" t="s">
        <v>481</v>
      </c>
      <c r="D61" s="205">
        <v>13</v>
      </c>
    </row>
    <row r="62" spans="1:4" ht="19.95" customHeight="1">
      <c r="A62" s="206" t="s">
        <v>128</v>
      </c>
      <c r="B62" s="205"/>
      <c r="C62" s="207" t="s">
        <v>482</v>
      </c>
      <c r="D62" s="205">
        <v>29</v>
      </c>
    </row>
    <row r="63" spans="1:4" ht="19.95" customHeight="1">
      <c r="A63" s="206" t="s">
        <v>460</v>
      </c>
      <c r="B63" s="205">
        <v>18</v>
      </c>
      <c r="C63" s="207" t="s">
        <v>483</v>
      </c>
      <c r="D63" s="205">
        <f>SUM(D64)</f>
        <v>17256</v>
      </c>
    </row>
    <row r="64" spans="1:4" ht="19.95" customHeight="1">
      <c r="A64" s="206" t="s">
        <v>129</v>
      </c>
      <c r="B64" s="205">
        <f>SUM(B65:B66)</f>
        <v>19</v>
      </c>
      <c r="C64" s="207" t="s">
        <v>484</v>
      </c>
      <c r="D64" s="205">
        <v>17256</v>
      </c>
    </row>
    <row r="65" spans="1:4" ht="19.95" customHeight="1">
      <c r="A65" s="206" t="s">
        <v>126</v>
      </c>
      <c r="B65" s="205">
        <v>19</v>
      </c>
      <c r="C65" s="217"/>
      <c r="D65" s="217"/>
    </row>
    <row r="66" spans="1:4" ht="19.95" customHeight="1"/>
    <row r="67" spans="1:4" ht="19.95" customHeight="1">
      <c r="A67" s="227"/>
      <c r="B67" s="229"/>
    </row>
    <row r="68" spans="1:4" ht="19.95" customHeight="1">
      <c r="A68" s="227"/>
      <c r="B68" s="229"/>
    </row>
    <row r="69" spans="1:4" ht="19.95" customHeight="1">
      <c r="A69" s="227"/>
      <c r="B69" s="229"/>
    </row>
    <row r="70" spans="1:4" ht="19.95" customHeight="1">
      <c r="A70" s="227"/>
      <c r="B70" s="229"/>
    </row>
    <row r="71" spans="1:4" ht="19.95" customHeight="1">
      <c r="A71" s="227"/>
      <c r="B71" s="229"/>
      <c r="C71" s="228"/>
      <c r="D71" s="229"/>
    </row>
    <row r="72" spans="1:4" ht="18" customHeight="1">
      <c r="A72" s="258" t="s">
        <v>384</v>
      </c>
      <c r="B72" s="258"/>
      <c r="C72" s="258"/>
      <c r="D72" s="258"/>
    </row>
    <row r="73" spans="1:4" ht="18" customHeight="1">
      <c r="A73" s="211"/>
      <c r="B73" s="212"/>
      <c r="C73" s="211"/>
      <c r="D73" s="213" t="s">
        <v>3</v>
      </c>
    </row>
    <row r="74" spans="1:4" ht="19.95" customHeight="1">
      <c r="A74" s="202" t="s">
        <v>124</v>
      </c>
      <c r="B74" s="203" t="s">
        <v>6</v>
      </c>
      <c r="C74" s="202" t="s">
        <v>124</v>
      </c>
      <c r="D74" s="203" t="s">
        <v>6</v>
      </c>
    </row>
    <row r="75" spans="1:4" ht="19.95" customHeight="1">
      <c r="A75" s="209" t="s">
        <v>44</v>
      </c>
      <c r="B75" s="205">
        <f>B76+B87+B90+B80</f>
        <v>38789</v>
      </c>
      <c r="C75" s="204" t="s">
        <v>503</v>
      </c>
      <c r="D75" s="205">
        <v>293</v>
      </c>
    </row>
    <row r="76" spans="1:4" ht="19.95" customHeight="1">
      <c r="A76" s="206" t="s">
        <v>166</v>
      </c>
      <c r="B76" s="205">
        <f>SUM(B77:B79)</f>
        <v>1206</v>
      </c>
      <c r="C76" s="204" t="s">
        <v>167</v>
      </c>
      <c r="D76" s="205">
        <f>SUM(D77:D82)</f>
        <v>1243</v>
      </c>
    </row>
    <row r="77" spans="1:4" ht="19.95" customHeight="1">
      <c r="A77" s="207" t="s">
        <v>126</v>
      </c>
      <c r="B77" s="205">
        <v>526</v>
      </c>
      <c r="C77" s="204" t="s">
        <v>126</v>
      </c>
      <c r="D77" s="205">
        <v>626</v>
      </c>
    </row>
    <row r="78" spans="1:4" ht="19.95" customHeight="1">
      <c r="A78" s="207" t="s">
        <v>128</v>
      </c>
      <c r="B78" s="205">
        <v>674</v>
      </c>
      <c r="C78" s="204" t="s">
        <v>128</v>
      </c>
      <c r="D78" s="205"/>
    </row>
    <row r="79" spans="1:4" ht="19.95" customHeight="1">
      <c r="A79" s="214" t="s">
        <v>168</v>
      </c>
      <c r="B79" s="205">
        <v>6</v>
      </c>
      <c r="C79" s="204" t="s">
        <v>504</v>
      </c>
      <c r="D79" s="205">
        <v>7</v>
      </c>
    </row>
    <row r="80" spans="1:4" ht="19.95" customHeight="1">
      <c r="A80" s="207" t="s">
        <v>169</v>
      </c>
      <c r="B80" s="205">
        <f>SUM(B81:B86)</f>
        <v>35917</v>
      </c>
      <c r="C80" s="204" t="s">
        <v>171</v>
      </c>
      <c r="D80" s="205">
        <v>23</v>
      </c>
    </row>
    <row r="81" spans="1:4" ht="19.95" customHeight="1">
      <c r="A81" s="207" t="s">
        <v>485</v>
      </c>
      <c r="B81" s="205">
        <v>4885</v>
      </c>
      <c r="C81" s="204" t="s">
        <v>173</v>
      </c>
      <c r="D81" s="205">
        <v>587</v>
      </c>
    </row>
    <row r="82" spans="1:4" ht="19.95" customHeight="1">
      <c r="A82" s="207" t="s">
        <v>170</v>
      </c>
      <c r="B82" s="205">
        <v>8910</v>
      </c>
      <c r="C82" s="204" t="s">
        <v>175</v>
      </c>
      <c r="D82" s="205"/>
    </row>
    <row r="83" spans="1:4" ht="19.95" customHeight="1">
      <c r="A83" s="206" t="s">
        <v>172</v>
      </c>
      <c r="B83" s="205">
        <v>7927</v>
      </c>
      <c r="C83" s="204" t="s">
        <v>177</v>
      </c>
      <c r="D83" s="205">
        <f>SUM(D84:D90)</f>
        <v>4003</v>
      </c>
    </row>
    <row r="84" spans="1:4" ht="19.95" customHeight="1">
      <c r="A84" s="206" t="s">
        <v>174</v>
      </c>
      <c r="B84" s="205">
        <v>10195</v>
      </c>
      <c r="C84" s="204" t="s">
        <v>178</v>
      </c>
      <c r="D84" s="205"/>
    </row>
    <row r="85" spans="1:4" ht="19.95" customHeight="1">
      <c r="A85" s="206" t="s">
        <v>176</v>
      </c>
      <c r="B85" s="205"/>
      <c r="C85" s="204" t="s">
        <v>179</v>
      </c>
      <c r="D85" s="205"/>
    </row>
    <row r="86" spans="1:4" ht="19.95" customHeight="1">
      <c r="A86" s="206" t="s">
        <v>486</v>
      </c>
      <c r="B86" s="205">
        <v>4000</v>
      </c>
      <c r="C86" s="204" t="s">
        <v>180</v>
      </c>
      <c r="D86" s="205"/>
    </row>
    <row r="87" spans="1:4" ht="19.95" customHeight="1">
      <c r="A87" s="206" t="s">
        <v>487</v>
      </c>
      <c r="B87" s="205">
        <f>SUM(B88:B89)</f>
        <v>1635</v>
      </c>
      <c r="C87" s="204" t="s">
        <v>181</v>
      </c>
      <c r="D87" s="205">
        <v>3281</v>
      </c>
    </row>
    <row r="88" spans="1:4" ht="19.95" customHeight="1">
      <c r="A88" s="207" t="s">
        <v>488</v>
      </c>
      <c r="B88" s="205">
        <v>120</v>
      </c>
      <c r="C88" s="204" t="s">
        <v>182</v>
      </c>
      <c r="D88" s="205">
        <v>578</v>
      </c>
    </row>
    <row r="89" spans="1:4" ht="19.95" customHeight="1">
      <c r="A89" s="206" t="s">
        <v>489</v>
      </c>
      <c r="B89" s="205">
        <v>1515</v>
      </c>
      <c r="C89" s="204" t="s">
        <v>183</v>
      </c>
      <c r="D89" s="205"/>
    </row>
    <row r="90" spans="1:4" ht="19.95" customHeight="1">
      <c r="A90" s="206" t="s">
        <v>490</v>
      </c>
      <c r="B90" s="205">
        <v>31</v>
      </c>
      <c r="C90" s="204" t="s">
        <v>505</v>
      </c>
      <c r="D90" s="217">
        <v>144</v>
      </c>
    </row>
    <row r="91" spans="1:4" ht="19.95" customHeight="1">
      <c r="A91" s="205" t="s">
        <v>45</v>
      </c>
      <c r="B91" s="205">
        <f>B92+B95+B97+B99+B104</f>
        <v>340</v>
      </c>
      <c r="C91" s="235" t="s">
        <v>184</v>
      </c>
      <c r="D91" s="217">
        <f>SUM(D92:D96)</f>
        <v>883</v>
      </c>
    </row>
    <row r="92" spans="1:4" ht="19.95" customHeight="1">
      <c r="A92" s="206" t="s">
        <v>185</v>
      </c>
      <c r="B92" s="205">
        <f>SUM(B93:B94)</f>
        <v>150</v>
      </c>
      <c r="C92" s="204" t="s">
        <v>506</v>
      </c>
      <c r="D92" s="217">
        <v>4</v>
      </c>
    </row>
    <row r="93" spans="1:4" ht="19.95" customHeight="1">
      <c r="A93" s="207" t="s">
        <v>126</v>
      </c>
      <c r="B93" s="205">
        <v>150</v>
      </c>
      <c r="C93" s="204" t="s">
        <v>507</v>
      </c>
      <c r="D93" s="217">
        <v>419</v>
      </c>
    </row>
    <row r="94" spans="1:4" ht="19.95" customHeight="1">
      <c r="A94" s="207" t="s">
        <v>128</v>
      </c>
      <c r="B94" s="205"/>
      <c r="C94" s="204" t="s">
        <v>508</v>
      </c>
      <c r="D94" s="205">
        <v>203</v>
      </c>
    </row>
    <row r="95" spans="1:4" ht="19.95" customHeight="1">
      <c r="A95" s="206" t="s">
        <v>491</v>
      </c>
      <c r="B95" s="205">
        <f>SUM(B96)</f>
        <v>25</v>
      </c>
      <c r="C95" s="204" t="s">
        <v>509</v>
      </c>
      <c r="D95" s="205">
        <v>38</v>
      </c>
    </row>
    <row r="96" spans="1:4" ht="19.95" customHeight="1">
      <c r="A96" s="207" t="s">
        <v>492</v>
      </c>
      <c r="B96" s="205">
        <v>25</v>
      </c>
      <c r="C96" s="204" t="s">
        <v>186</v>
      </c>
      <c r="D96" s="205">
        <v>219</v>
      </c>
    </row>
    <row r="97" spans="1:4" ht="19.95" customHeight="1">
      <c r="A97" s="206" t="s">
        <v>188</v>
      </c>
      <c r="B97" s="205">
        <f>SUM(B98)</f>
        <v>120</v>
      </c>
      <c r="C97" s="204" t="s">
        <v>187</v>
      </c>
      <c r="D97" s="205">
        <f>SUM(D98:D100)</f>
        <v>178</v>
      </c>
    </row>
    <row r="98" spans="1:4" ht="19.95" customHeight="1">
      <c r="A98" s="207" t="s">
        <v>493</v>
      </c>
      <c r="B98" s="205">
        <v>120</v>
      </c>
      <c r="C98" s="204" t="s">
        <v>510</v>
      </c>
      <c r="D98" s="205">
        <v>124</v>
      </c>
    </row>
    <row r="99" spans="1:4" ht="19.95" customHeight="1">
      <c r="A99" s="207" t="s">
        <v>189</v>
      </c>
      <c r="B99" s="205">
        <f>SUM(B100:B103)</f>
        <v>40</v>
      </c>
      <c r="C99" s="204" t="s">
        <v>511</v>
      </c>
      <c r="D99" s="232">
        <v>46</v>
      </c>
    </row>
    <row r="100" spans="1:4" ht="19.95" customHeight="1">
      <c r="A100" s="207" t="s">
        <v>190</v>
      </c>
      <c r="B100" s="205"/>
      <c r="C100" s="204" t="s">
        <v>512</v>
      </c>
      <c r="D100" s="205">
        <v>8</v>
      </c>
    </row>
    <row r="101" spans="1:4" ht="19.95" customHeight="1">
      <c r="A101" s="206" t="s">
        <v>192</v>
      </c>
      <c r="B101" s="205">
        <v>40</v>
      </c>
      <c r="C101" s="204" t="s">
        <v>191</v>
      </c>
      <c r="D101" s="205">
        <f>SUM(D102:D104)</f>
        <v>1260</v>
      </c>
    </row>
    <row r="102" spans="1:4" ht="19.95" customHeight="1">
      <c r="A102" s="207" t="s">
        <v>193</v>
      </c>
      <c r="B102" s="205"/>
      <c r="C102" s="204" t="s">
        <v>513</v>
      </c>
      <c r="D102" s="205">
        <v>24</v>
      </c>
    </row>
    <row r="103" spans="1:4" ht="19.95" customHeight="1">
      <c r="A103" s="207" t="s">
        <v>195</v>
      </c>
      <c r="B103" s="205"/>
      <c r="C103" s="204" t="s">
        <v>514</v>
      </c>
      <c r="D103" s="205">
        <v>1225</v>
      </c>
    </row>
    <row r="104" spans="1:4" ht="19.95" customHeight="1">
      <c r="A104" s="207" t="s">
        <v>494</v>
      </c>
      <c r="B104" s="217">
        <f>SUM(B105)</f>
        <v>5</v>
      </c>
      <c r="C104" s="204" t="s">
        <v>194</v>
      </c>
      <c r="D104" s="205">
        <v>11</v>
      </c>
    </row>
    <row r="105" spans="1:4" ht="19.95" customHeight="1">
      <c r="A105" s="207" t="s">
        <v>495</v>
      </c>
      <c r="B105" s="217">
        <v>5</v>
      </c>
      <c r="C105" s="204" t="s">
        <v>196</v>
      </c>
      <c r="D105" s="205">
        <f>SUM(D106:D109)</f>
        <v>178</v>
      </c>
    </row>
    <row r="106" spans="1:4" ht="19.95" customHeight="1">
      <c r="A106" s="205" t="s">
        <v>97</v>
      </c>
      <c r="B106" s="205">
        <f>B107+B116+B118+B120</f>
        <v>1413</v>
      </c>
      <c r="C106" s="204" t="s">
        <v>126</v>
      </c>
      <c r="D106" s="205">
        <v>79</v>
      </c>
    </row>
    <row r="107" spans="1:4" ht="19.95" customHeight="1">
      <c r="A107" s="204" t="s">
        <v>197</v>
      </c>
      <c r="B107" s="205">
        <f>SUM(B108:B115)</f>
        <v>560</v>
      </c>
      <c r="C107" s="204" t="s">
        <v>128</v>
      </c>
      <c r="D107" s="205">
        <v>18</v>
      </c>
    </row>
    <row r="108" spans="1:4" ht="19.95" customHeight="1">
      <c r="A108" s="204" t="s">
        <v>126</v>
      </c>
      <c r="B108" s="205">
        <v>450</v>
      </c>
      <c r="C108" s="204" t="s">
        <v>515</v>
      </c>
      <c r="D108" s="205">
        <v>61</v>
      </c>
    </row>
    <row r="109" spans="1:4" ht="19.95" customHeight="1">
      <c r="A109" s="204" t="s">
        <v>198</v>
      </c>
      <c r="B109" s="205">
        <v>2</v>
      </c>
      <c r="C109" s="204" t="s">
        <v>516</v>
      </c>
      <c r="D109" s="232">
        <v>20</v>
      </c>
    </row>
    <row r="110" spans="1:4" ht="19.95" customHeight="1">
      <c r="A110" s="204" t="s">
        <v>199</v>
      </c>
      <c r="B110" s="205"/>
      <c r="C110" s="204" t="s">
        <v>517</v>
      </c>
      <c r="D110" s="205">
        <f>SUM(D111:D112)</f>
        <v>53</v>
      </c>
    </row>
    <row r="111" spans="1:4" ht="19.95" customHeight="1">
      <c r="A111" s="204" t="s">
        <v>200</v>
      </c>
      <c r="B111" s="205"/>
      <c r="C111" s="204" t="s">
        <v>518</v>
      </c>
      <c r="D111" s="205">
        <v>53</v>
      </c>
    </row>
    <row r="112" spans="1:4" ht="19.95" customHeight="1">
      <c r="A112" s="204" t="s">
        <v>201</v>
      </c>
      <c r="B112" s="205">
        <v>47</v>
      </c>
      <c r="C112" s="204" t="s">
        <v>128</v>
      </c>
      <c r="D112" s="205"/>
    </row>
    <row r="113" spans="1:4" ht="19.95" customHeight="1">
      <c r="A113" s="204" t="s">
        <v>202</v>
      </c>
      <c r="B113" s="205"/>
      <c r="C113" s="204" t="s">
        <v>204</v>
      </c>
      <c r="D113" s="205">
        <f>SUM(D114)</f>
        <v>29</v>
      </c>
    </row>
    <row r="114" spans="1:4" ht="19.95" customHeight="1">
      <c r="A114" s="204" t="s">
        <v>203</v>
      </c>
      <c r="B114" s="205"/>
      <c r="C114" s="204" t="s">
        <v>519</v>
      </c>
      <c r="D114" s="205">
        <v>29</v>
      </c>
    </row>
    <row r="115" spans="1:4" ht="19.95" customHeight="1">
      <c r="A115" s="204" t="s">
        <v>205</v>
      </c>
      <c r="B115" s="205">
        <v>61</v>
      </c>
      <c r="C115" s="204" t="s">
        <v>207</v>
      </c>
      <c r="D115" s="205">
        <f>SUM(D116)</f>
        <v>344</v>
      </c>
    </row>
    <row r="116" spans="1:4" ht="19.95" customHeight="1">
      <c r="A116" s="204" t="s">
        <v>496</v>
      </c>
      <c r="B116" s="217">
        <f>SUM(B117)</f>
        <v>530</v>
      </c>
      <c r="C116" s="204" t="s">
        <v>208</v>
      </c>
      <c r="D116" s="205">
        <v>344</v>
      </c>
    </row>
    <row r="117" spans="1:4" ht="19.95" customHeight="1">
      <c r="A117" s="204" t="s">
        <v>497</v>
      </c>
      <c r="B117" s="217">
        <v>530</v>
      </c>
      <c r="C117" s="215" t="s">
        <v>209</v>
      </c>
      <c r="D117" s="205">
        <f>SUM(D118:D120)</f>
        <v>76</v>
      </c>
    </row>
    <row r="118" spans="1:4" ht="19.95" customHeight="1">
      <c r="A118" s="204" t="s">
        <v>206</v>
      </c>
      <c r="B118" s="205">
        <f>SUM(B119)</f>
        <v>3</v>
      </c>
      <c r="C118" s="204" t="s">
        <v>520</v>
      </c>
      <c r="D118" s="205">
        <v>56</v>
      </c>
    </row>
    <row r="119" spans="1:4" ht="19.95" customHeight="1">
      <c r="A119" s="204" t="s">
        <v>498</v>
      </c>
      <c r="B119" s="205">
        <v>3</v>
      </c>
      <c r="C119" s="231" t="s">
        <v>521</v>
      </c>
      <c r="D119" s="217">
        <v>14</v>
      </c>
    </row>
    <row r="120" spans="1:4" ht="19.95" customHeight="1">
      <c r="A120" s="204" t="s">
        <v>499</v>
      </c>
      <c r="B120" s="205">
        <f>SUM(B121:B122)</f>
        <v>320</v>
      </c>
      <c r="C120" s="204" t="s">
        <v>210</v>
      </c>
      <c r="D120" s="217">
        <v>6</v>
      </c>
    </row>
    <row r="121" spans="1:4" ht="19.95" customHeight="1">
      <c r="A121" s="236" t="s">
        <v>500</v>
      </c>
      <c r="B121" s="205">
        <v>20</v>
      </c>
      <c r="C121" s="204" t="s">
        <v>211</v>
      </c>
      <c r="D121" s="205">
        <v>139</v>
      </c>
    </row>
    <row r="122" spans="1:4" ht="19.95" customHeight="1">
      <c r="A122" s="236" t="s">
        <v>501</v>
      </c>
      <c r="B122" s="232">
        <v>300</v>
      </c>
      <c r="C122" s="205" t="s">
        <v>98</v>
      </c>
      <c r="D122" s="205">
        <f>D123+D126+B135+B138+B142+B144+B146+B149+B151</f>
        <v>9536</v>
      </c>
    </row>
    <row r="123" spans="1:4" ht="19.95" customHeight="1">
      <c r="A123" s="205" t="s">
        <v>46</v>
      </c>
      <c r="B123" s="205">
        <f>B124+D76+D83+D91+D97+D101+D105+D110+D113+D115+D117+D121</f>
        <v>9447</v>
      </c>
      <c r="C123" s="204" t="s">
        <v>212</v>
      </c>
      <c r="D123" s="237">
        <f>SUM(D124:D125)</f>
        <v>515</v>
      </c>
    </row>
    <row r="124" spans="1:4" ht="19.95" customHeight="1">
      <c r="A124" s="204" t="s">
        <v>213</v>
      </c>
      <c r="B124" s="205">
        <f>B125+B126+D75</f>
        <v>1061</v>
      </c>
      <c r="C124" s="204" t="s">
        <v>126</v>
      </c>
      <c r="D124" s="205">
        <v>513</v>
      </c>
    </row>
    <row r="125" spans="1:4" ht="19.95" customHeight="1">
      <c r="A125" s="204" t="s">
        <v>126</v>
      </c>
      <c r="B125" s="205">
        <v>765</v>
      </c>
      <c r="C125" s="204" t="s">
        <v>522</v>
      </c>
      <c r="D125" s="205">
        <v>2</v>
      </c>
    </row>
    <row r="126" spans="1:4" ht="19.95" customHeight="1">
      <c r="A126" s="204" t="s">
        <v>502</v>
      </c>
      <c r="B126" s="217">
        <v>3</v>
      </c>
      <c r="C126" s="204" t="s">
        <v>214</v>
      </c>
      <c r="D126" s="205">
        <f>SUM(B133:B134)</f>
        <v>55</v>
      </c>
    </row>
    <row r="127" spans="1:4" ht="19.95" customHeight="1">
      <c r="C127" s="230"/>
      <c r="D127" s="229"/>
    </row>
    <row r="128" spans="1:4" ht="19.95" customHeight="1">
      <c r="C128" s="230"/>
      <c r="D128" s="229"/>
    </row>
    <row r="129" spans="1:4" ht="19.95" customHeight="1">
      <c r="C129" s="230"/>
      <c r="D129" s="229"/>
    </row>
    <row r="130" spans="1:4" ht="19.95" customHeight="1">
      <c r="A130" s="258" t="s">
        <v>384</v>
      </c>
      <c r="B130" s="258"/>
      <c r="C130" s="258"/>
      <c r="D130" s="258"/>
    </row>
    <row r="131" spans="1:4" ht="19.95" customHeight="1">
      <c r="A131" s="199"/>
      <c r="B131" s="200"/>
      <c r="C131" s="199"/>
      <c r="D131" s="201" t="s">
        <v>3</v>
      </c>
    </row>
    <row r="132" spans="1:4" ht="19.95" customHeight="1">
      <c r="A132" s="202" t="s">
        <v>124</v>
      </c>
      <c r="B132" s="203" t="s">
        <v>6</v>
      </c>
      <c r="C132" s="202" t="s">
        <v>124</v>
      </c>
      <c r="D132" s="203" t="s">
        <v>6</v>
      </c>
    </row>
    <row r="133" spans="1:4" ht="19.95" customHeight="1">
      <c r="A133" s="204" t="s">
        <v>215</v>
      </c>
      <c r="B133" s="205"/>
      <c r="C133" s="216" t="s">
        <v>216</v>
      </c>
      <c r="D133" s="205">
        <v>370</v>
      </c>
    </row>
    <row r="134" spans="1:4" ht="19.95" customHeight="1">
      <c r="A134" s="204" t="s">
        <v>217</v>
      </c>
      <c r="B134" s="205">
        <v>55</v>
      </c>
      <c r="C134" s="216" t="s">
        <v>218</v>
      </c>
      <c r="D134" s="205"/>
    </row>
    <row r="135" spans="1:4" ht="19.95" customHeight="1">
      <c r="A135" s="204" t="s">
        <v>523</v>
      </c>
      <c r="B135" s="205">
        <f>SUM(B136:B137)</f>
        <v>7127</v>
      </c>
      <c r="C135" s="216" t="s">
        <v>220</v>
      </c>
      <c r="D135" s="205"/>
    </row>
    <row r="136" spans="1:4" ht="19.95" customHeight="1">
      <c r="A136" s="204" t="s">
        <v>524</v>
      </c>
      <c r="B136" s="205">
        <v>2627</v>
      </c>
      <c r="C136" s="216" t="s">
        <v>221</v>
      </c>
      <c r="D136" s="205">
        <v>50</v>
      </c>
    </row>
    <row r="137" spans="1:4" ht="19.95" customHeight="1">
      <c r="A137" s="204" t="s">
        <v>525</v>
      </c>
      <c r="B137" s="205">
        <v>4500</v>
      </c>
      <c r="C137" s="216" t="s">
        <v>538</v>
      </c>
      <c r="D137" s="205">
        <v>393</v>
      </c>
    </row>
    <row r="138" spans="1:4" ht="19.95" customHeight="1">
      <c r="A138" s="235" t="s">
        <v>219</v>
      </c>
      <c r="B138" s="205">
        <f>SUM(B139:B141)</f>
        <v>801</v>
      </c>
      <c r="C138" s="216" t="s">
        <v>223</v>
      </c>
      <c r="D138" s="205"/>
    </row>
    <row r="139" spans="1:4" ht="19.95" customHeight="1">
      <c r="A139" s="204" t="s">
        <v>222</v>
      </c>
      <c r="B139" s="205">
        <v>1</v>
      </c>
      <c r="C139" s="216" t="s">
        <v>224</v>
      </c>
      <c r="D139" s="205">
        <v>63</v>
      </c>
    </row>
    <row r="140" spans="1:4" ht="19.95" customHeight="1">
      <c r="A140" s="204" t="s">
        <v>526</v>
      </c>
      <c r="B140" s="205">
        <v>600</v>
      </c>
      <c r="C140" s="216" t="s">
        <v>385</v>
      </c>
      <c r="D140" s="205">
        <f>SUM(D141:D143)</f>
        <v>712</v>
      </c>
    </row>
    <row r="141" spans="1:4" ht="19.95" customHeight="1">
      <c r="A141" s="204" t="s">
        <v>527</v>
      </c>
      <c r="B141" s="205">
        <v>200</v>
      </c>
      <c r="C141" s="216" t="s">
        <v>539</v>
      </c>
      <c r="D141" s="205">
        <v>57</v>
      </c>
    </row>
    <row r="142" spans="1:4" ht="19.95" customHeight="1">
      <c r="A142" s="204" t="s">
        <v>225</v>
      </c>
      <c r="B142" s="205">
        <f>SUM(B143:B143)</f>
        <v>200</v>
      </c>
      <c r="C142" s="216" t="s">
        <v>540</v>
      </c>
      <c r="D142" s="205">
        <v>69</v>
      </c>
    </row>
    <row r="143" spans="1:4" ht="19.95" customHeight="1">
      <c r="A143" s="204" t="s">
        <v>528</v>
      </c>
      <c r="B143" s="205">
        <v>200</v>
      </c>
      <c r="C143" s="216" t="s">
        <v>386</v>
      </c>
      <c r="D143" s="205">
        <v>586</v>
      </c>
    </row>
    <row r="144" spans="1:4" ht="19.95" customHeight="1">
      <c r="A144" s="204" t="s">
        <v>227</v>
      </c>
      <c r="B144" s="205">
        <f>SUM(B145)</f>
        <v>499</v>
      </c>
      <c r="C144" s="216" t="s">
        <v>226</v>
      </c>
      <c r="D144" s="205">
        <f>SUM(D145:D155)</f>
        <v>944</v>
      </c>
    </row>
    <row r="145" spans="1:4" ht="19.95" customHeight="1">
      <c r="A145" s="204" t="s">
        <v>229</v>
      </c>
      <c r="B145" s="205">
        <v>499</v>
      </c>
      <c r="C145" s="216" t="s">
        <v>228</v>
      </c>
      <c r="D145" s="205"/>
    </row>
    <row r="146" spans="1:4" ht="19.95" customHeight="1">
      <c r="A146" s="204" t="s">
        <v>529</v>
      </c>
      <c r="B146" s="205">
        <f>SUM(B147:B148)</f>
        <v>218</v>
      </c>
      <c r="C146" s="216" t="s">
        <v>230</v>
      </c>
      <c r="D146" s="205"/>
    </row>
    <row r="147" spans="1:4" ht="19.95" customHeight="1">
      <c r="A147" s="204" t="s">
        <v>530</v>
      </c>
      <c r="B147" s="205">
        <v>200</v>
      </c>
      <c r="C147" s="216" t="s">
        <v>541</v>
      </c>
      <c r="D147" s="205">
        <v>372</v>
      </c>
    </row>
    <row r="148" spans="1:4" ht="19.95" customHeight="1">
      <c r="A148" s="204" t="s">
        <v>531</v>
      </c>
      <c r="B148" s="205">
        <v>18</v>
      </c>
      <c r="C148" s="216" t="s">
        <v>231</v>
      </c>
      <c r="D148" s="205"/>
    </row>
    <row r="149" spans="1:4" ht="19.95" customHeight="1">
      <c r="A149" s="204" t="s">
        <v>532</v>
      </c>
      <c r="B149" s="205">
        <f>SUM(B150)</f>
        <v>81</v>
      </c>
      <c r="C149" s="216" t="s">
        <v>232</v>
      </c>
      <c r="D149" s="205"/>
    </row>
    <row r="150" spans="1:4" ht="19.95" customHeight="1">
      <c r="A150" s="204" t="s">
        <v>126</v>
      </c>
      <c r="B150" s="205">
        <v>81</v>
      </c>
      <c r="C150" s="216" t="s">
        <v>233</v>
      </c>
      <c r="D150" s="205"/>
    </row>
    <row r="151" spans="1:4" ht="19.95" customHeight="1">
      <c r="A151" s="204" t="s">
        <v>234</v>
      </c>
      <c r="B151" s="238">
        <f>SUM(B152)</f>
        <v>40</v>
      </c>
      <c r="C151" s="216" t="s">
        <v>235</v>
      </c>
      <c r="D151" s="205">
        <v>2</v>
      </c>
    </row>
    <row r="152" spans="1:4" ht="19.95" customHeight="1">
      <c r="A152" s="239" t="s">
        <v>236</v>
      </c>
      <c r="B152" s="205">
        <v>40</v>
      </c>
      <c r="C152" s="216" t="s">
        <v>237</v>
      </c>
      <c r="D152" s="205"/>
    </row>
    <row r="153" spans="1:4" ht="19.95" customHeight="1">
      <c r="A153" s="216" t="s">
        <v>47</v>
      </c>
      <c r="B153" s="205">
        <f>B154+B157+B159+B161+B162</f>
        <v>1500</v>
      </c>
      <c r="C153" s="216" t="s">
        <v>238</v>
      </c>
      <c r="D153" s="205">
        <v>10</v>
      </c>
    </row>
    <row r="154" spans="1:4" ht="19.95" customHeight="1">
      <c r="A154" s="216" t="s">
        <v>239</v>
      </c>
      <c r="B154" s="205">
        <f>SUM(B155:B156)</f>
        <v>290</v>
      </c>
      <c r="C154" s="216" t="s">
        <v>240</v>
      </c>
      <c r="D154" s="205"/>
    </row>
    <row r="155" spans="1:4" ht="19.95" customHeight="1">
      <c r="A155" s="216" t="s">
        <v>126</v>
      </c>
      <c r="B155" s="205"/>
      <c r="C155" s="216" t="s">
        <v>241</v>
      </c>
      <c r="D155" s="205">
        <v>560</v>
      </c>
    </row>
    <row r="156" spans="1:4" ht="19.95" customHeight="1">
      <c r="A156" s="216" t="s">
        <v>533</v>
      </c>
      <c r="B156" s="205">
        <v>290</v>
      </c>
      <c r="C156" s="216" t="s">
        <v>242</v>
      </c>
      <c r="D156" s="205">
        <f>SUM(D157)</f>
        <v>317</v>
      </c>
    </row>
    <row r="157" spans="1:4" ht="19.95" customHeight="1">
      <c r="A157" s="216" t="s">
        <v>534</v>
      </c>
      <c r="B157" s="205">
        <f>SUM(B158)</f>
        <v>200</v>
      </c>
      <c r="C157" s="216" t="s">
        <v>542</v>
      </c>
      <c r="D157" s="205">
        <v>317</v>
      </c>
    </row>
    <row r="158" spans="1:4" ht="19.95" customHeight="1">
      <c r="A158" s="216" t="s">
        <v>535</v>
      </c>
      <c r="B158" s="205">
        <v>200</v>
      </c>
      <c r="C158" s="216" t="s">
        <v>50</v>
      </c>
      <c r="D158" s="205">
        <f>SUM(D159,D162,D164)</f>
        <v>0</v>
      </c>
    </row>
    <row r="159" spans="1:4" ht="19.95" customHeight="1">
      <c r="A159" s="216" t="s">
        <v>243</v>
      </c>
      <c r="B159" s="205">
        <f>SUM(B160)</f>
        <v>700</v>
      </c>
      <c r="C159" s="216" t="s">
        <v>244</v>
      </c>
      <c r="D159" s="205">
        <f>SUM(D160:D161)</f>
        <v>0</v>
      </c>
    </row>
    <row r="160" spans="1:4" ht="19.95" customHeight="1">
      <c r="A160" s="216" t="s">
        <v>245</v>
      </c>
      <c r="B160" s="205">
        <v>700</v>
      </c>
      <c r="C160" s="216" t="s">
        <v>228</v>
      </c>
      <c r="D160" s="205"/>
    </row>
    <row r="161" spans="1:4" ht="19.95" customHeight="1">
      <c r="A161" s="216" t="s">
        <v>536</v>
      </c>
      <c r="B161" s="205">
        <v>10</v>
      </c>
      <c r="C161" s="216" t="s">
        <v>246</v>
      </c>
      <c r="D161" s="205"/>
    </row>
    <row r="162" spans="1:4" ht="19.95" customHeight="1">
      <c r="A162" s="216" t="s">
        <v>537</v>
      </c>
      <c r="B162" s="205">
        <v>300</v>
      </c>
      <c r="C162" s="216" t="s">
        <v>247</v>
      </c>
      <c r="D162" s="205">
        <f>SUM(D163)</f>
        <v>0</v>
      </c>
    </row>
    <row r="163" spans="1:4" ht="19.95" customHeight="1">
      <c r="A163" s="216"/>
      <c r="B163" s="205"/>
      <c r="C163" s="216" t="s">
        <v>248</v>
      </c>
      <c r="D163" s="205"/>
    </row>
    <row r="164" spans="1:4" ht="19.95" customHeight="1">
      <c r="A164" s="216" t="s">
        <v>48</v>
      </c>
      <c r="B164" s="205">
        <f>SUM(B165,B172,B175,B176)</f>
        <v>19071</v>
      </c>
      <c r="C164" s="216" t="s">
        <v>249</v>
      </c>
      <c r="D164" s="205">
        <f>SUM(D165)</f>
        <v>0</v>
      </c>
    </row>
    <row r="165" spans="1:4" ht="19.95" customHeight="1">
      <c r="A165" s="216" t="s">
        <v>250</v>
      </c>
      <c r="B165" s="205">
        <f>SUM(B166:B171)</f>
        <v>10931</v>
      </c>
      <c r="C165" s="216" t="s">
        <v>251</v>
      </c>
      <c r="D165" s="205"/>
    </row>
    <row r="166" spans="1:4" ht="19.95" customHeight="1">
      <c r="A166" s="216" t="s">
        <v>228</v>
      </c>
      <c r="B166" s="205">
        <v>8000</v>
      </c>
      <c r="C166" s="216" t="s">
        <v>51</v>
      </c>
      <c r="D166" s="205">
        <f>D168+D175</f>
        <v>1129</v>
      </c>
    </row>
    <row r="167" spans="1:4" ht="19.95" customHeight="1">
      <c r="A167" s="216" t="s">
        <v>246</v>
      </c>
      <c r="B167" s="205">
        <v>850</v>
      </c>
      <c r="C167" s="216" t="s">
        <v>252</v>
      </c>
      <c r="D167" s="205"/>
    </row>
    <row r="168" spans="1:4" ht="19.95" customHeight="1">
      <c r="A168" s="216" t="s">
        <v>253</v>
      </c>
      <c r="B168" s="205"/>
      <c r="C168" s="216" t="s">
        <v>255</v>
      </c>
      <c r="D168" s="205">
        <f>SUM(D169:D171)</f>
        <v>829</v>
      </c>
    </row>
    <row r="169" spans="1:4" ht="19.95" customHeight="1">
      <c r="A169" s="216" t="s">
        <v>254</v>
      </c>
      <c r="B169" s="205">
        <v>800</v>
      </c>
      <c r="C169" s="216" t="s">
        <v>228</v>
      </c>
      <c r="D169" s="205">
        <v>300</v>
      </c>
    </row>
    <row r="170" spans="1:4" ht="19.95" customHeight="1">
      <c r="A170" s="216" t="s">
        <v>256</v>
      </c>
      <c r="B170" s="205"/>
      <c r="C170" s="216" t="s">
        <v>543</v>
      </c>
      <c r="D170" s="205">
        <v>150</v>
      </c>
    </row>
    <row r="171" spans="1:4" ht="19.95" customHeight="1">
      <c r="A171" s="216" t="s">
        <v>257</v>
      </c>
      <c r="B171" s="205">
        <v>1281</v>
      </c>
      <c r="C171" s="216" t="s">
        <v>544</v>
      </c>
      <c r="D171" s="217">
        <v>379</v>
      </c>
    </row>
    <row r="172" spans="1:4" ht="19.95" customHeight="1">
      <c r="A172" s="216" t="s">
        <v>258</v>
      </c>
      <c r="B172" s="205">
        <f>SUM(B173:B174)</f>
        <v>3422</v>
      </c>
      <c r="C172" s="216" t="s">
        <v>259</v>
      </c>
      <c r="D172" s="205">
        <f>SUM(D173:D174)</f>
        <v>0</v>
      </c>
    </row>
    <row r="173" spans="1:4" ht="19.95" customHeight="1">
      <c r="A173" s="216" t="s">
        <v>260</v>
      </c>
      <c r="B173" s="205">
        <v>2503</v>
      </c>
      <c r="C173" s="216" t="s">
        <v>228</v>
      </c>
      <c r="D173" s="205"/>
    </row>
    <row r="174" spans="1:4" ht="19.95" customHeight="1">
      <c r="A174" s="216" t="s">
        <v>261</v>
      </c>
      <c r="B174" s="205">
        <v>919</v>
      </c>
      <c r="C174" s="216" t="s">
        <v>246</v>
      </c>
      <c r="D174" s="205"/>
    </row>
    <row r="175" spans="1:4" ht="19.95" customHeight="1">
      <c r="A175" s="216" t="s">
        <v>262</v>
      </c>
      <c r="B175" s="205">
        <v>3328</v>
      </c>
      <c r="C175" s="216" t="s">
        <v>263</v>
      </c>
      <c r="D175" s="205">
        <f>SUM(D176)</f>
        <v>300</v>
      </c>
    </row>
    <row r="176" spans="1:4" ht="19.95" customHeight="1">
      <c r="A176" s="216" t="s">
        <v>264</v>
      </c>
      <c r="B176" s="205">
        <v>1390</v>
      </c>
      <c r="C176" s="216" t="s">
        <v>265</v>
      </c>
      <c r="D176" s="205">
        <v>300</v>
      </c>
    </row>
    <row r="177" spans="1:4" ht="19.95" customHeight="1">
      <c r="A177" s="216" t="s">
        <v>49</v>
      </c>
      <c r="B177" s="205">
        <f>SUM(B178,D140,D144,D156)</f>
        <v>3255</v>
      </c>
      <c r="C177" s="216" t="s">
        <v>266</v>
      </c>
      <c r="D177" s="205">
        <f>SUM(D178)</f>
        <v>0</v>
      </c>
    </row>
    <row r="178" spans="1:4" ht="19.95" customHeight="1">
      <c r="A178" s="216" t="s">
        <v>267</v>
      </c>
      <c r="B178" s="205">
        <f>SUM(B179:B180,D133:D139)</f>
        <v>1282</v>
      </c>
      <c r="C178" s="216" t="s">
        <v>268</v>
      </c>
      <c r="D178" s="205"/>
    </row>
    <row r="179" spans="1:4" ht="19.95" customHeight="1">
      <c r="A179" s="216" t="s">
        <v>228</v>
      </c>
      <c r="B179" s="205">
        <v>406</v>
      </c>
      <c r="C179" s="216" t="s">
        <v>52</v>
      </c>
      <c r="D179" s="205">
        <f>SUM(D180)</f>
        <v>0</v>
      </c>
    </row>
    <row r="180" spans="1:4" ht="19.95" customHeight="1">
      <c r="A180" s="216" t="s">
        <v>246</v>
      </c>
      <c r="B180" s="205"/>
      <c r="C180" s="216" t="s">
        <v>269</v>
      </c>
      <c r="D180" s="205">
        <f>SUM(D181,B185)</f>
        <v>0</v>
      </c>
    </row>
    <row r="181" spans="1:4" ht="19.95" customHeight="1">
      <c r="A181" s="216" t="s">
        <v>270</v>
      </c>
      <c r="B181" s="205"/>
      <c r="C181" s="216" t="s">
        <v>228</v>
      </c>
      <c r="D181" s="205"/>
    </row>
    <row r="182" spans="1:4">
      <c r="A182" s="259" t="s">
        <v>420</v>
      </c>
      <c r="B182" s="259"/>
      <c r="C182" s="259"/>
      <c r="D182" s="259"/>
    </row>
    <row r="183" spans="1:4">
      <c r="A183" s="211"/>
      <c r="B183" s="212"/>
      <c r="C183" s="211"/>
      <c r="D183" s="213" t="s">
        <v>3</v>
      </c>
    </row>
    <row r="184" spans="1:4" ht="19.95" customHeight="1">
      <c r="A184" s="202" t="s">
        <v>124</v>
      </c>
      <c r="B184" s="203" t="s">
        <v>6</v>
      </c>
      <c r="C184" s="202" t="s">
        <v>124</v>
      </c>
      <c r="D184" s="203" t="s">
        <v>6</v>
      </c>
    </row>
    <row r="185" spans="1:4" ht="19.95" customHeight="1">
      <c r="A185" s="216" t="s">
        <v>246</v>
      </c>
      <c r="B185" s="205"/>
      <c r="C185" s="204" t="s">
        <v>292</v>
      </c>
      <c r="D185" s="205">
        <f>SUM(D186:D188)</f>
        <v>896</v>
      </c>
    </row>
    <row r="186" spans="1:4" ht="19.95" customHeight="1">
      <c r="A186" s="216" t="s">
        <v>53</v>
      </c>
      <c r="B186" s="205">
        <f>SUM(B187)</f>
        <v>0</v>
      </c>
      <c r="C186" s="216" t="s">
        <v>271</v>
      </c>
      <c r="D186" s="205"/>
    </row>
    <row r="187" spans="1:4" ht="19.95" customHeight="1">
      <c r="A187" s="216" t="s">
        <v>273</v>
      </c>
      <c r="B187" s="205"/>
      <c r="C187" s="216" t="s">
        <v>272</v>
      </c>
      <c r="D187" s="205"/>
    </row>
    <row r="188" spans="1:4" ht="19.95" customHeight="1">
      <c r="A188" s="216" t="s">
        <v>387</v>
      </c>
      <c r="B188" s="205">
        <f>SUM(B189,B195,B197)</f>
        <v>500</v>
      </c>
      <c r="C188" s="216" t="s">
        <v>274</v>
      </c>
      <c r="D188" s="205">
        <v>896</v>
      </c>
    </row>
    <row r="189" spans="1:4" ht="19.95" customHeight="1">
      <c r="A189" s="216" t="s">
        <v>388</v>
      </c>
      <c r="B189" s="205">
        <f>SUM(B190:B194)</f>
        <v>490</v>
      </c>
      <c r="C189" s="216" t="s">
        <v>275</v>
      </c>
      <c r="D189" s="205"/>
    </row>
    <row r="190" spans="1:4" ht="19.95" customHeight="1">
      <c r="A190" s="216" t="s">
        <v>228</v>
      </c>
      <c r="B190" s="205"/>
      <c r="C190" s="216" t="s">
        <v>277</v>
      </c>
      <c r="D190" s="205">
        <f>D191+D194</f>
        <v>1028</v>
      </c>
    </row>
    <row r="191" spans="1:4" ht="19.95" customHeight="1">
      <c r="A191" s="216" t="s">
        <v>246</v>
      </c>
      <c r="B191" s="205"/>
      <c r="C191" s="216" t="s">
        <v>279</v>
      </c>
      <c r="D191" s="217">
        <f>SUM(D192:D193)</f>
        <v>688</v>
      </c>
    </row>
    <row r="192" spans="1:4" ht="19.95" customHeight="1">
      <c r="A192" s="216" t="s">
        <v>276</v>
      </c>
      <c r="B192" s="205"/>
      <c r="C192" s="216" t="s">
        <v>549</v>
      </c>
      <c r="D192" s="217">
        <v>528</v>
      </c>
    </row>
    <row r="193" spans="1:4" ht="19.95" customHeight="1">
      <c r="A193" s="216" t="s">
        <v>278</v>
      </c>
      <c r="B193" s="205"/>
      <c r="C193" s="216" t="s">
        <v>550</v>
      </c>
      <c r="D193" s="217">
        <v>160</v>
      </c>
    </row>
    <row r="194" spans="1:4" ht="19.95" customHeight="1">
      <c r="A194" s="216" t="s">
        <v>389</v>
      </c>
      <c r="B194" s="205">
        <v>490</v>
      </c>
      <c r="C194" s="216" t="s">
        <v>282</v>
      </c>
      <c r="D194" s="217">
        <f>SUM(D195:D196)</f>
        <v>340</v>
      </c>
    </row>
    <row r="195" spans="1:4" ht="19.95" customHeight="1">
      <c r="A195" s="216" t="s">
        <v>281</v>
      </c>
      <c r="B195" s="205">
        <f>SUM(B196)</f>
        <v>0</v>
      </c>
      <c r="C195" s="216" t="s">
        <v>280</v>
      </c>
      <c r="D195" s="217"/>
    </row>
    <row r="196" spans="1:4" ht="19.95" customHeight="1">
      <c r="A196" s="216" t="s">
        <v>283</v>
      </c>
      <c r="B196" s="205"/>
      <c r="C196" s="216" t="s">
        <v>551</v>
      </c>
      <c r="D196" s="217">
        <v>340</v>
      </c>
    </row>
    <row r="197" spans="1:4" ht="19.95" customHeight="1">
      <c r="A197" s="216" t="s">
        <v>284</v>
      </c>
      <c r="B197" s="205">
        <f>SUM(B198:B200)</f>
        <v>10</v>
      </c>
      <c r="C197" s="216" t="s">
        <v>286</v>
      </c>
      <c r="D197" s="217"/>
    </row>
    <row r="198" spans="1:4" ht="19.95" customHeight="1">
      <c r="A198" s="216" t="s">
        <v>285</v>
      </c>
      <c r="B198" s="205"/>
      <c r="C198" s="216" t="s">
        <v>280</v>
      </c>
      <c r="D198" s="217"/>
    </row>
    <row r="199" spans="1:4" ht="19.95" customHeight="1">
      <c r="A199" s="216" t="s">
        <v>287</v>
      </c>
      <c r="B199" s="205">
        <v>10</v>
      </c>
      <c r="C199" s="216" t="s">
        <v>289</v>
      </c>
      <c r="D199" s="217"/>
    </row>
    <row r="200" spans="1:4" ht="19.95" customHeight="1">
      <c r="A200" s="216" t="s">
        <v>288</v>
      </c>
      <c r="B200" s="205"/>
      <c r="C200" s="216" t="s">
        <v>291</v>
      </c>
      <c r="D200" s="217">
        <v>500</v>
      </c>
    </row>
    <row r="201" spans="1:4" ht="19.95" customHeight="1">
      <c r="A201" s="216" t="s">
        <v>290</v>
      </c>
      <c r="B201" s="205">
        <f>B202+D185</f>
        <v>3027</v>
      </c>
      <c r="C201" s="233" t="s">
        <v>102</v>
      </c>
      <c r="D201" s="217">
        <f>SUM(D202)</f>
        <v>1340</v>
      </c>
    </row>
    <row r="202" spans="1:4" ht="19.95" customHeight="1">
      <c r="A202" s="240" t="s">
        <v>545</v>
      </c>
      <c r="B202" s="205">
        <f>SUM(B203:B205)</f>
        <v>2131</v>
      </c>
      <c r="C202" s="216" t="s">
        <v>552</v>
      </c>
      <c r="D202" s="217">
        <f>SUM(D203)</f>
        <v>1340</v>
      </c>
    </row>
    <row r="203" spans="1:4" ht="19.95" customHeight="1">
      <c r="A203" s="216" t="s">
        <v>546</v>
      </c>
      <c r="B203" s="217">
        <v>550</v>
      </c>
      <c r="C203" s="216" t="s">
        <v>553</v>
      </c>
      <c r="D203" s="217">
        <v>1340</v>
      </c>
    </row>
    <row r="204" spans="1:4" ht="19.95" customHeight="1">
      <c r="A204" s="216" t="s">
        <v>547</v>
      </c>
      <c r="B204" s="217">
        <v>10</v>
      </c>
      <c r="C204" s="217" t="s">
        <v>554</v>
      </c>
      <c r="D204" s="217">
        <f>SUM(D205)</f>
        <v>101</v>
      </c>
    </row>
    <row r="205" spans="1:4" ht="19.95" customHeight="1">
      <c r="A205" s="216" t="s">
        <v>548</v>
      </c>
      <c r="B205" s="217">
        <v>1571</v>
      </c>
      <c r="C205" s="217" t="s">
        <v>555</v>
      </c>
      <c r="D205" s="217">
        <v>101</v>
      </c>
    </row>
    <row r="206" spans="1:4" ht="19.95" customHeight="1">
      <c r="A206" s="217"/>
      <c r="B206" s="217"/>
      <c r="C206" s="217"/>
      <c r="D206" s="217"/>
    </row>
    <row r="207" spans="1:4" ht="19.95" customHeight="1">
      <c r="A207" s="217"/>
      <c r="B207" s="217"/>
      <c r="C207" s="217"/>
      <c r="D207" s="217"/>
    </row>
    <row r="208" spans="1:4" ht="19.95" customHeight="1">
      <c r="A208" s="217"/>
      <c r="B208" s="217"/>
      <c r="C208" s="217"/>
      <c r="D208" s="217"/>
    </row>
    <row r="209" spans="1:4" ht="19.95" customHeight="1">
      <c r="A209" s="217"/>
      <c r="B209" s="217"/>
      <c r="C209" s="217"/>
      <c r="D209" s="217"/>
    </row>
    <row r="210" spans="1:4" ht="19.95" customHeight="1">
      <c r="A210" s="217"/>
      <c r="B210" s="217"/>
      <c r="C210" s="217"/>
      <c r="D210" s="217"/>
    </row>
    <row r="211" spans="1:4" ht="19.95" customHeight="1">
      <c r="A211" s="217"/>
      <c r="B211" s="217"/>
      <c r="C211" s="217"/>
      <c r="D211" s="217"/>
    </row>
    <row r="212" spans="1:4" ht="19.95" customHeight="1">
      <c r="A212" s="217"/>
      <c r="B212" s="217"/>
      <c r="C212" s="217"/>
      <c r="D212" s="217"/>
    </row>
    <row r="213" spans="1:4" ht="19.95" customHeight="1">
      <c r="A213" s="217"/>
      <c r="B213" s="217"/>
      <c r="C213" s="217"/>
      <c r="D213" s="217"/>
    </row>
    <row r="214" spans="1:4" ht="19.95" customHeight="1">
      <c r="A214" s="217"/>
      <c r="B214" s="217"/>
      <c r="C214" s="217"/>
      <c r="D214" s="217"/>
    </row>
    <row r="215" spans="1:4" ht="19.95" customHeight="1">
      <c r="A215" s="217"/>
      <c r="B215" s="217"/>
      <c r="C215" s="217"/>
      <c r="D215" s="217"/>
    </row>
    <row r="216" spans="1:4" ht="19.95" customHeight="1">
      <c r="A216" s="217"/>
      <c r="B216" s="217"/>
      <c r="C216" s="217"/>
      <c r="D216" s="217"/>
    </row>
    <row r="217" spans="1:4" ht="19.95" customHeight="1">
      <c r="A217" s="217"/>
      <c r="B217" s="217"/>
      <c r="C217" s="217"/>
      <c r="D217" s="217"/>
    </row>
  </sheetData>
  <mergeCells count="4">
    <mergeCell ref="A1:D1"/>
    <mergeCell ref="A72:D72"/>
    <mergeCell ref="A130:D130"/>
    <mergeCell ref="A182:D182"/>
  </mergeCells>
  <phoneticPr fontId="18" type="noConversion"/>
  <pageMargins left="0.70763888888888904" right="0.70763888888888904" top="0.74791666666666701" bottom="0.66805555555555596" header="0.31388888888888899" footer="0.31388888888888899"/>
  <pageSetup paperSize="9" scale="75" firstPageNumber="28" orientation="portrait" useFirstPageNumber="1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30"/>
  <sheetViews>
    <sheetView topLeftCell="A19" zoomScale="80" zoomScaleNormal="80" workbookViewId="0">
      <selection activeCell="B11" sqref="B11"/>
    </sheetView>
  </sheetViews>
  <sheetFormatPr defaultColWidth="9" defaultRowHeight="15.6"/>
  <cols>
    <col min="1" max="1" width="32.3984375" style="8" customWidth="1"/>
    <col min="2" max="2" width="16.09765625" style="9" customWidth="1"/>
    <col min="3" max="3" width="27.59765625" style="10" customWidth="1"/>
    <col min="4" max="4" width="16.3984375" style="11" customWidth="1"/>
    <col min="5" max="7" width="9" style="8"/>
    <col min="8" max="8" width="10.3984375" style="8" customWidth="1"/>
    <col min="9" max="9" width="9.69921875" style="8" customWidth="1"/>
    <col min="10" max="16384" width="9" style="8"/>
  </cols>
  <sheetData>
    <row r="1" spans="1:12" ht="26.25" customHeight="1">
      <c r="A1" s="257" t="s">
        <v>559</v>
      </c>
      <c r="B1" s="257"/>
      <c r="C1" s="257"/>
      <c r="D1" s="257"/>
    </row>
    <row r="2" spans="1:12" ht="16.5" customHeight="1">
      <c r="A2" s="12"/>
      <c r="B2" s="13"/>
      <c r="C2" s="12"/>
      <c r="D2" s="14" t="s">
        <v>3</v>
      </c>
    </row>
    <row r="3" spans="1:12" ht="36.75" customHeight="1">
      <c r="A3" s="15" t="s">
        <v>293</v>
      </c>
      <c r="B3" s="218" t="s">
        <v>390</v>
      </c>
      <c r="C3" s="16" t="s">
        <v>293</v>
      </c>
      <c r="D3" s="218" t="s">
        <v>390</v>
      </c>
    </row>
    <row r="4" spans="1:12" ht="27.75" customHeight="1">
      <c r="A4" s="17" t="s">
        <v>294</v>
      </c>
      <c r="B4" s="18">
        <f>SUM(B5,B10,B19,B22)</f>
        <v>82046.539999999994</v>
      </c>
      <c r="C4" s="19" t="s">
        <v>295</v>
      </c>
      <c r="D4" s="18">
        <f>SUM(D5:D17)</f>
        <v>68835.399999999994</v>
      </c>
      <c r="F4" s="20"/>
      <c r="G4" s="20"/>
      <c r="H4" s="20"/>
      <c r="I4" s="20"/>
      <c r="J4" s="20"/>
      <c r="K4" s="20"/>
    </row>
    <row r="5" spans="1:12" ht="27.75" customHeight="1">
      <c r="A5" s="21" t="s">
        <v>296</v>
      </c>
      <c r="B5" s="22">
        <f>SUM(B6:B9)</f>
        <v>17971.600000000002</v>
      </c>
      <c r="C5" s="23" t="s">
        <v>297</v>
      </c>
      <c r="D5" s="24">
        <v>27069</v>
      </c>
      <c r="E5" s="25"/>
      <c r="F5" s="26"/>
      <c r="G5" s="27"/>
      <c r="H5" s="20"/>
      <c r="I5" s="27"/>
      <c r="J5" s="20"/>
      <c r="K5" s="20"/>
    </row>
    <row r="6" spans="1:12" ht="27.75" customHeight="1">
      <c r="A6" s="21" t="s">
        <v>298</v>
      </c>
      <c r="B6" s="22">
        <v>13269.02</v>
      </c>
      <c r="C6" s="23" t="s">
        <v>299</v>
      </c>
      <c r="D6" s="24">
        <v>10009</v>
      </c>
      <c r="E6" s="25"/>
      <c r="F6" s="26"/>
      <c r="G6" s="27"/>
      <c r="H6" s="20"/>
      <c r="I6" s="27"/>
      <c r="J6" s="20"/>
      <c r="K6" s="20"/>
      <c r="L6" s="36"/>
    </row>
    <row r="7" spans="1:12" ht="27.75" customHeight="1">
      <c r="A7" s="21" t="s">
        <v>300</v>
      </c>
      <c r="B7" s="22">
        <v>2806.27</v>
      </c>
      <c r="C7" s="23" t="s">
        <v>301</v>
      </c>
      <c r="D7" s="24">
        <v>9532.44</v>
      </c>
      <c r="E7" s="25"/>
      <c r="F7" s="26"/>
      <c r="G7" s="27"/>
      <c r="H7" s="20"/>
      <c r="I7" s="27"/>
      <c r="J7" s="20"/>
      <c r="K7" s="20"/>
    </row>
    <row r="8" spans="1:12" ht="27.75" customHeight="1">
      <c r="A8" s="20" t="s">
        <v>302</v>
      </c>
      <c r="B8" s="28">
        <v>1896.31</v>
      </c>
      <c r="C8" s="23" t="s">
        <v>303</v>
      </c>
      <c r="D8" s="24">
        <v>8233.24</v>
      </c>
      <c r="E8" s="25"/>
      <c r="F8" s="26"/>
      <c r="G8" s="27"/>
      <c r="H8" s="20"/>
      <c r="I8" s="27"/>
      <c r="J8" s="20"/>
      <c r="K8" s="20"/>
    </row>
    <row r="9" spans="1:12" ht="27.75" customHeight="1">
      <c r="A9" s="20" t="s">
        <v>304</v>
      </c>
      <c r="B9" s="28"/>
      <c r="C9" s="23" t="s">
        <v>305</v>
      </c>
      <c r="D9" s="24"/>
      <c r="E9" s="25"/>
      <c r="F9" s="26"/>
      <c r="G9" s="27"/>
      <c r="H9" s="20"/>
      <c r="I9" s="27"/>
      <c r="J9" s="20"/>
      <c r="K9" s="20"/>
    </row>
    <row r="10" spans="1:12" ht="27.75" customHeight="1">
      <c r="A10" s="20" t="s">
        <v>297</v>
      </c>
      <c r="B10" s="28">
        <f>SUM(B11:B18)</f>
        <v>21536.48</v>
      </c>
      <c r="C10" s="23" t="s">
        <v>306</v>
      </c>
      <c r="D10" s="24">
        <v>2296.5</v>
      </c>
      <c r="E10" s="25"/>
      <c r="F10" s="26"/>
      <c r="G10" s="27"/>
      <c r="H10" s="20"/>
      <c r="I10" s="20"/>
      <c r="J10" s="20"/>
      <c r="K10" s="20"/>
    </row>
    <row r="11" spans="1:12" ht="27.75" customHeight="1">
      <c r="A11" s="20" t="s">
        <v>307</v>
      </c>
      <c r="B11" s="28">
        <v>331</v>
      </c>
      <c r="C11" s="23" t="s">
        <v>308</v>
      </c>
      <c r="D11" s="24">
        <v>800.22</v>
      </c>
      <c r="E11" s="25"/>
      <c r="F11" s="26"/>
      <c r="G11" s="27"/>
      <c r="H11" s="20"/>
      <c r="I11" s="20"/>
      <c r="J11" s="20"/>
      <c r="K11" s="20"/>
    </row>
    <row r="12" spans="1:12" ht="27.75" customHeight="1">
      <c r="A12" s="20" t="s">
        <v>309</v>
      </c>
      <c r="B12" s="28">
        <v>240</v>
      </c>
      <c r="C12" s="29" t="s">
        <v>310</v>
      </c>
      <c r="D12" s="24"/>
      <c r="E12" s="25"/>
      <c r="F12" s="26"/>
      <c r="G12" s="27"/>
      <c r="H12" s="20"/>
      <c r="I12" s="20"/>
      <c r="J12" s="20"/>
      <c r="K12" s="20"/>
    </row>
    <row r="13" spans="1:12" ht="27.75" customHeight="1">
      <c r="A13" s="20" t="s">
        <v>311</v>
      </c>
      <c r="B13" s="28"/>
      <c r="C13" s="29" t="s">
        <v>312</v>
      </c>
      <c r="D13" s="24">
        <v>1340</v>
      </c>
      <c r="E13" s="25"/>
      <c r="F13" s="26"/>
      <c r="G13" s="27"/>
      <c r="H13" s="20"/>
      <c r="I13" s="20"/>
      <c r="J13" s="20"/>
      <c r="K13" s="20"/>
    </row>
    <row r="14" spans="1:12" ht="27.75" customHeight="1">
      <c r="A14" s="20" t="s">
        <v>313</v>
      </c>
      <c r="B14" s="28"/>
      <c r="C14" s="29" t="s">
        <v>104</v>
      </c>
      <c r="D14" s="24">
        <v>3573</v>
      </c>
      <c r="E14" s="25"/>
      <c r="F14" s="26"/>
      <c r="G14" s="27"/>
      <c r="H14" s="20"/>
      <c r="I14" s="20"/>
      <c r="J14" s="20"/>
      <c r="K14" s="20"/>
    </row>
    <row r="15" spans="1:12" ht="27.75" customHeight="1">
      <c r="A15" s="20" t="s">
        <v>314</v>
      </c>
      <c r="B15" s="28">
        <v>91</v>
      </c>
      <c r="C15" s="29" t="s">
        <v>103</v>
      </c>
      <c r="D15" s="24">
        <v>5381</v>
      </c>
      <c r="E15" s="25"/>
      <c r="F15" s="26"/>
      <c r="G15" s="27"/>
      <c r="H15" s="20"/>
      <c r="I15" s="20"/>
      <c r="J15" s="20"/>
      <c r="K15" s="20"/>
    </row>
    <row r="16" spans="1:12" ht="27.75" customHeight="1">
      <c r="A16" s="20" t="s">
        <v>315</v>
      </c>
      <c r="B16" s="28">
        <v>736.48</v>
      </c>
      <c r="C16" s="29" t="s">
        <v>316</v>
      </c>
      <c r="D16" s="24">
        <v>500</v>
      </c>
      <c r="E16" s="25"/>
      <c r="F16" s="26"/>
      <c r="G16" s="27"/>
      <c r="H16" s="20"/>
      <c r="I16" s="20"/>
      <c r="J16" s="20"/>
      <c r="K16" s="20"/>
    </row>
    <row r="17" spans="1:11" ht="27.75" customHeight="1">
      <c r="A17" s="20" t="s">
        <v>317</v>
      </c>
      <c r="B17" s="28">
        <v>60</v>
      </c>
      <c r="C17" s="29" t="s">
        <v>318</v>
      </c>
      <c r="D17" s="24">
        <v>101</v>
      </c>
      <c r="E17" s="25"/>
      <c r="F17" s="26"/>
      <c r="G17" s="27"/>
      <c r="H17" s="20"/>
      <c r="I17" s="20"/>
      <c r="J17" s="20"/>
      <c r="K17" s="20"/>
    </row>
    <row r="18" spans="1:11" ht="27.75" customHeight="1">
      <c r="A18" s="20" t="s">
        <v>319</v>
      </c>
      <c r="B18" s="28">
        <v>20078</v>
      </c>
      <c r="C18" s="29"/>
      <c r="D18" s="24"/>
      <c r="E18" s="25"/>
      <c r="F18" s="26"/>
      <c r="G18" s="27"/>
      <c r="H18" s="20"/>
      <c r="I18" s="20"/>
      <c r="J18" s="20"/>
      <c r="K18" s="20"/>
    </row>
    <row r="19" spans="1:11" ht="27.75" customHeight="1">
      <c r="A19" s="20" t="s">
        <v>303</v>
      </c>
      <c r="B19" s="24">
        <f>SUM(B20:B21)</f>
        <v>37000.82</v>
      </c>
      <c r="C19" s="30"/>
      <c r="D19" s="24"/>
      <c r="E19" s="26"/>
      <c r="F19" s="26"/>
      <c r="G19" s="27"/>
      <c r="H19" s="20"/>
      <c r="I19" s="20"/>
      <c r="J19" s="20"/>
      <c r="K19" s="20"/>
    </row>
    <row r="20" spans="1:11" ht="27.75" customHeight="1">
      <c r="A20" s="8" t="s">
        <v>320</v>
      </c>
      <c r="B20" s="24">
        <v>27141.759999999998</v>
      </c>
      <c r="C20" s="30"/>
      <c r="D20" s="24"/>
      <c r="E20" s="26"/>
      <c r="F20" s="26"/>
      <c r="G20" s="27"/>
      <c r="H20" s="20"/>
      <c r="I20" s="20"/>
      <c r="J20" s="20"/>
      <c r="K20" s="20"/>
    </row>
    <row r="21" spans="1:11" ht="27.75" customHeight="1">
      <c r="A21" s="20" t="s">
        <v>321</v>
      </c>
      <c r="B21" s="24">
        <v>9859.06</v>
      </c>
      <c r="C21" s="30"/>
      <c r="D21" s="24"/>
      <c r="E21" s="26"/>
      <c r="F21" s="26"/>
      <c r="G21" s="27"/>
      <c r="H21" s="20"/>
      <c r="I21" s="20"/>
      <c r="J21" s="20"/>
      <c r="K21" s="20"/>
    </row>
    <row r="22" spans="1:11" ht="27.75" customHeight="1">
      <c r="A22" s="20" t="s">
        <v>308</v>
      </c>
      <c r="B22" s="24">
        <f>SUM(B23:B24)</f>
        <v>5537.64</v>
      </c>
      <c r="C22" s="27"/>
      <c r="D22" s="24"/>
      <c r="E22" s="26"/>
      <c r="F22" s="26"/>
      <c r="G22" s="27"/>
      <c r="H22" s="20"/>
      <c r="I22" s="20"/>
      <c r="J22" s="20"/>
      <c r="K22" s="20"/>
    </row>
    <row r="23" spans="1:11" ht="27.75" customHeight="1">
      <c r="A23" s="20" t="s">
        <v>322</v>
      </c>
      <c r="B23" s="24">
        <v>5216.6000000000004</v>
      </c>
      <c r="C23" s="30"/>
      <c r="D23" s="24"/>
      <c r="E23" s="26"/>
      <c r="F23" s="26"/>
      <c r="G23" s="27"/>
      <c r="H23" s="20"/>
      <c r="I23" s="20"/>
      <c r="J23" s="20"/>
      <c r="K23" s="20"/>
    </row>
    <row r="24" spans="1:11" ht="27.75" customHeight="1">
      <c r="A24" s="20" t="s">
        <v>323</v>
      </c>
      <c r="B24" s="24">
        <v>321.04000000000002</v>
      </c>
      <c r="C24" s="30"/>
      <c r="D24" s="24"/>
      <c r="E24" s="26"/>
      <c r="F24" s="26"/>
      <c r="G24" s="27"/>
      <c r="H24" s="20"/>
      <c r="I24" s="20"/>
      <c r="J24" s="20"/>
      <c r="K24" s="20"/>
    </row>
    <row r="25" spans="1:11" ht="27.75" customHeight="1">
      <c r="A25" s="20"/>
      <c r="B25" s="24"/>
      <c r="C25" s="30"/>
      <c r="D25" s="24"/>
      <c r="E25" s="26"/>
      <c r="F25" s="26"/>
      <c r="G25" s="27"/>
      <c r="H25" s="20"/>
      <c r="I25" s="20"/>
      <c r="J25" s="20"/>
      <c r="K25" s="20"/>
    </row>
    <row r="26" spans="1:11" ht="27.75" customHeight="1">
      <c r="A26" s="20"/>
      <c r="B26" s="24"/>
      <c r="C26" s="30"/>
      <c r="D26" s="24"/>
      <c r="E26" s="26"/>
      <c r="F26" s="26"/>
      <c r="G26" s="27"/>
      <c r="H26" s="20"/>
      <c r="I26" s="20"/>
      <c r="J26" s="20"/>
      <c r="K26" s="20"/>
    </row>
    <row r="27" spans="1:11" ht="27.75" customHeight="1">
      <c r="A27" s="20"/>
      <c r="B27" s="24"/>
      <c r="C27" s="31"/>
      <c r="D27" s="32"/>
      <c r="E27" s="26"/>
      <c r="F27" s="26"/>
      <c r="G27" s="27"/>
      <c r="H27" s="20"/>
      <c r="I27" s="20"/>
      <c r="J27" s="20"/>
      <c r="K27" s="20"/>
    </row>
    <row r="28" spans="1:11" ht="27.75" customHeight="1">
      <c r="A28" s="20"/>
      <c r="B28" s="24"/>
      <c r="C28" s="33"/>
      <c r="D28" s="34"/>
      <c r="F28" s="20"/>
      <c r="G28" s="27"/>
      <c r="H28" s="20"/>
      <c r="I28" s="20"/>
      <c r="J28" s="20"/>
      <c r="K28" s="20"/>
    </row>
    <row r="29" spans="1:11" ht="27.75" customHeight="1">
      <c r="A29" s="35" t="s">
        <v>57</v>
      </c>
      <c r="B29" s="260">
        <f>SUM(B4,D4)</f>
        <v>150881.94</v>
      </c>
      <c r="C29" s="261"/>
      <c r="D29" s="262"/>
      <c r="F29" s="20"/>
      <c r="G29" s="20"/>
      <c r="H29" s="20"/>
      <c r="I29" s="20"/>
      <c r="J29" s="20"/>
      <c r="K29" s="20"/>
    </row>
    <row r="30" spans="1:11">
      <c r="A30" s="36"/>
      <c r="F30" s="20"/>
      <c r="G30" s="20"/>
      <c r="H30" s="20"/>
      <c r="I30" s="20"/>
      <c r="J30" s="20"/>
      <c r="K30" s="20"/>
    </row>
  </sheetData>
  <mergeCells count="2">
    <mergeCell ref="A1:D1"/>
    <mergeCell ref="B29:D29"/>
  </mergeCells>
  <phoneticPr fontId="18" type="noConversion"/>
  <pageMargins left="0.70763888888888904" right="0.70763888888888904" top="0.74791666666666701" bottom="0.74791666666666701" header="0.31388888888888899" footer="0.31388888888888899"/>
  <pageSetup paperSize="9" scale="80" firstPageNumber="33" orientation="portrait" useFirstPageNumber="1"/>
  <headerFooter>
    <oddFooter>&amp;C33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29"/>
  <sheetViews>
    <sheetView topLeftCell="A13" workbookViewId="0">
      <selection activeCell="A28" sqref="A28"/>
    </sheetView>
  </sheetViews>
  <sheetFormatPr defaultColWidth="9" defaultRowHeight="15.6"/>
  <cols>
    <col min="1" max="1" width="110.3984375" customWidth="1"/>
  </cols>
  <sheetData>
    <row r="1" spans="1:1" ht="23.25" customHeight="1">
      <c r="A1" s="123" t="s">
        <v>0</v>
      </c>
    </row>
    <row r="2" spans="1:1" ht="23.25" customHeight="1"/>
    <row r="3" spans="1:1" ht="23.25" customHeight="1">
      <c r="A3" s="124" t="s">
        <v>340</v>
      </c>
    </row>
    <row r="4" spans="1:1" ht="23.25" customHeight="1">
      <c r="A4" s="191" t="s">
        <v>562</v>
      </c>
    </row>
    <row r="5" spans="1:1" ht="23.25" customHeight="1">
      <c r="A5" s="191" t="s">
        <v>563</v>
      </c>
    </row>
    <row r="6" spans="1:1" ht="23.25" customHeight="1">
      <c r="A6" s="191" t="s">
        <v>564</v>
      </c>
    </row>
    <row r="7" spans="1:1" ht="23.25" customHeight="1">
      <c r="A7" s="191" t="s">
        <v>565</v>
      </c>
    </row>
    <row r="8" spans="1:1" ht="23.25" customHeight="1">
      <c r="A8" s="191" t="s">
        <v>566</v>
      </c>
    </row>
    <row r="9" spans="1:1" ht="23.25" customHeight="1">
      <c r="A9" s="191" t="s">
        <v>567</v>
      </c>
    </row>
    <row r="10" spans="1:1" ht="23.25" customHeight="1">
      <c r="A10" s="124"/>
    </row>
    <row r="11" spans="1:1" ht="23.25" customHeight="1">
      <c r="A11" s="192" t="s">
        <v>372</v>
      </c>
    </row>
    <row r="12" spans="1:1" ht="23.25" customHeight="1">
      <c r="A12" s="191" t="s">
        <v>568</v>
      </c>
    </row>
    <row r="13" spans="1:1" ht="23.25" customHeight="1">
      <c r="A13" s="191" t="s">
        <v>569</v>
      </c>
    </row>
    <row r="14" spans="1:1" ht="23.25" customHeight="1">
      <c r="A14" s="191" t="s">
        <v>570</v>
      </c>
    </row>
    <row r="15" spans="1:1" ht="23.25" customHeight="1">
      <c r="A15" s="124"/>
    </row>
    <row r="16" spans="1:1" ht="23.25" customHeight="1">
      <c r="A16" s="124" t="s">
        <v>341</v>
      </c>
    </row>
    <row r="17" spans="1:1" ht="23.25" customHeight="1">
      <c r="A17" s="191" t="s">
        <v>571</v>
      </c>
    </row>
    <row r="18" spans="1:1" ht="23.25" customHeight="1">
      <c r="A18" s="191" t="s">
        <v>572</v>
      </c>
    </row>
    <row r="19" spans="1:1" ht="23.25" customHeight="1">
      <c r="A19" s="191" t="s">
        <v>573</v>
      </c>
    </row>
    <row r="20" spans="1:1" ht="23.25" customHeight="1">
      <c r="A20" s="125"/>
    </row>
    <row r="21" spans="1:1" ht="23.25" customHeight="1">
      <c r="A21" s="192" t="s">
        <v>421</v>
      </c>
    </row>
    <row r="22" spans="1:1" ht="23.25" customHeight="1">
      <c r="A22" s="191" t="s">
        <v>574</v>
      </c>
    </row>
    <row r="23" spans="1:1" ht="23.25" customHeight="1">
      <c r="A23" s="191" t="s">
        <v>575</v>
      </c>
    </row>
    <row r="24" spans="1:1" ht="23.25" customHeight="1">
      <c r="A24" s="125"/>
    </row>
    <row r="25" spans="1:1" ht="23.25" customHeight="1">
      <c r="A25" s="124" t="s">
        <v>1</v>
      </c>
    </row>
    <row r="26" spans="1:1" ht="23.25" customHeight="1">
      <c r="A26" s="125" t="s">
        <v>578</v>
      </c>
    </row>
    <row r="27" spans="1:1" ht="23.25" customHeight="1">
      <c r="A27" s="191" t="s">
        <v>576</v>
      </c>
    </row>
    <row r="28" spans="1:1" ht="23.25" customHeight="1">
      <c r="A28" s="125" t="s">
        <v>579</v>
      </c>
    </row>
    <row r="29" spans="1:1" ht="23.25" customHeight="1">
      <c r="A29" s="125" t="s">
        <v>577</v>
      </c>
    </row>
  </sheetData>
  <phoneticPr fontId="18" type="noConversion"/>
  <pageMargins left="0.70763888888888904" right="0.70763888888888904" top="0.74791666666666701" bottom="0.74791666666666701" header="0.31388888888888899" footer="0.31388888888888899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11"/>
  <sheetViews>
    <sheetView showZeros="0" tabSelected="1" workbookViewId="0">
      <selection activeCell="N11" sqref="N11"/>
    </sheetView>
  </sheetViews>
  <sheetFormatPr defaultColWidth="12.09765625" defaultRowHeight="15.6" customHeight="1"/>
  <cols>
    <col min="1" max="1" width="27.19921875" style="1" customWidth="1"/>
    <col min="2" max="5" width="11.69921875" style="1" customWidth="1"/>
    <col min="6" max="6" width="9.69921875" style="1" customWidth="1"/>
    <col min="7" max="7" width="11.69921875" style="1" customWidth="1"/>
    <col min="8" max="8" width="10.3984375" style="1" customWidth="1"/>
    <col min="9" max="9" width="9.69921875" style="1" customWidth="1"/>
    <col min="10" max="16384" width="12.09765625" style="1"/>
  </cols>
  <sheetData>
    <row r="1" spans="1:9" ht="33.75" customHeight="1">
      <c r="A1" s="263" t="s">
        <v>556</v>
      </c>
      <c r="B1" s="264"/>
      <c r="C1" s="264"/>
      <c r="D1" s="264"/>
      <c r="E1" s="264"/>
      <c r="F1" s="264"/>
      <c r="G1" s="264"/>
      <c r="H1" s="264"/>
      <c r="I1" s="264"/>
    </row>
    <row r="2" spans="1:9" ht="16.95" customHeight="1">
      <c r="A2" s="265"/>
      <c r="B2" s="265"/>
      <c r="C2" s="265"/>
      <c r="D2" s="265"/>
      <c r="E2" s="265"/>
      <c r="F2" s="265"/>
      <c r="G2" s="265"/>
      <c r="H2" s="265"/>
      <c r="I2" s="265"/>
    </row>
    <row r="3" spans="1:9" ht="16.95" customHeight="1">
      <c r="A3" s="265" t="s">
        <v>324</v>
      </c>
      <c r="B3" s="265"/>
      <c r="C3" s="265"/>
      <c r="D3" s="265"/>
      <c r="E3" s="265"/>
      <c r="F3" s="265"/>
      <c r="G3" s="265"/>
      <c r="H3" s="265"/>
      <c r="I3" s="265"/>
    </row>
    <row r="4" spans="1:9" ht="39.75" customHeight="1">
      <c r="A4" s="270" t="s">
        <v>4</v>
      </c>
      <c r="B4" s="266" t="s">
        <v>114</v>
      </c>
      <c r="C4" s="266" t="s">
        <v>325</v>
      </c>
      <c r="D4" s="267"/>
      <c r="E4" s="267"/>
      <c r="F4" s="268"/>
      <c r="G4" s="269" t="s">
        <v>326</v>
      </c>
      <c r="H4" s="269"/>
      <c r="I4" s="269"/>
    </row>
    <row r="5" spans="1:9" ht="39.75" customHeight="1">
      <c r="A5" s="271"/>
      <c r="B5" s="272"/>
      <c r="C5" s="2" t="s">
        <v>327</v>
      </c>
      <c r="D5" s="3" t="s">
        <v>328</v>
      </c>
      <c r="E5" s="4" t="s">
        <v>329</v>
      </c>
      <c r="F5" s="3" t="s">
        <v>330</v>
      </c>
      <c r="G5" s="3" t="s">
        <v>327</v>
      </c>
      <c r="H5" s="3" t="s">
        <v>331</v>
      </c>
      <c r="I5" s="4" t="s">
        <v>332</v>
      </c>
    </row>
    <row r="6" spans="1:9" ht="36" customHeight="1">
      <c r="A6" s="7" t="s">
        <v>333</v>
      </c>
      <c r="B6" s="5">
        <f>SUM(C6,G6)</f>
        <v>44837</v>
      </c>
      <c r="C6" s="5">
        <f>SUM(D6:F6)</f>
        <v>39837</v>
      </c>
      <c r="D6" s="5">
        <v>39837</v>
      </c>
      <c r="E6" s="5"/>
      <c r="F6" s="5"/>
      <c r="G6" s="5">
        <f>SUM(H6:I6)</f>
        <v>5000</v>
      </c>
      <c r="H6" s="5">
        <v>5000</v>
      </c>
      <c r="I6" s="5"/>
    </row>
    <row r="7" spans="1:9" ht="36" customHeight="1">
      <c r="A7" s="7" t="s">
        <v>334</v>
      </c>
      <c r="B7" s="5">
        <f>SUM(C7,G7)</f>
        <v>16000</v>
      </c>
      <c r="C7" s="5">
        <f t="shared" ref="C7:C11" si="0">SUM(D7:F7)</f>
        <v>0</v>
      </c>
      <c r="D7" s="5"/>
      <c r="E7" s="5"/>
      <c r="F7" s="5"/>
      <c r="G7" s="5">
        <f t="shared" ref="G7:G11" si="1">SUM(H7:I7)</f>
        <v>16000</v>
      </c>
      <c r="H7" s="5">
        <v>16000</v>
      </c>
      <c r="I7" s="5"/>
    </row>
    <row r="8" spans="1:9" ht="36" customHeight="1">
      <c r="A8" s="7" t="s">
        <v>335</v>
      </c>
      <c r="B8" s="5">
        <f>SUM(C8,G8)</f>
        <v>19700</v>
      </c>
      <c r="C8" s="5">
        <f t="shared" si="0"/>
        <v>8700</v>
      </c>
      <c r="D8" s="5">
        <v>8700</v>
      </c>
      <c r="E8" s="5"/>
      <c r="F8" s="5"/>
      <c r="G8" s="5">
        <f t="shared" si="1"/>
        <v>11000</v>
      </c>
      <c r="H8" s="5">
        <v>11000</v>
      </c>
      <c r="I8" s="6"/>
    </row>
    <row r="9" spans="1:9" ht="36" customHeight="1">
      <c r="A9" s="7" t="s">
        <v>336</v>
      </c>
      <c r="B9" s="5">
        <f t="shared" ref="B9:B11" si="2">SUM(C9,G9)</f>
        <v>3754</v>
      </c>
      <c r="C9" s="5">
        <f t="shared" si="0"/>
        <v>3754</v>
      </c>
      <c r="D9" s="5">
        <v>3754</v>
      </c>
      <c r="E9" s="5"/>
      <c r="F9" s="5"/>
      <c r="G9" s="5">
        <f t="shared" si="1"/>
        <v>0</v>
      </c>
      <c r="H9" s="5"/>
      <c r="I9" s="5"/>
    </row>
    <row r="10" spans="1:9" ht="36" customHeight="1">
      <c r="A10" s="7" t="s">
        <v>337</v>
      </c>
      <c r="B10" s="5">
        <f t="shared" si="2"/>
        <v>0</v>
      </c>
      <c r="C10" s="5">
        <f t="shared" si="0"/>
        <v>0</v>
      </c>
      <c r="D10" s="5"/>
      <c r="E10" s="5"/>
      <c r="F10" s="5"/>
      <c r="G10" s="5">
        <f t="shared" si="1"/>
        <v>0</v>
      </c>
      <c r="H10" s="5"/>
      <c r="I10" s="5"/>
    </row>
    <row r="11" spans="1:9" ht="36" customHeight="1">
      <c r="A11" s="7" t="s">
        <v>338</v>
      </c>
      <c r="B11" s="5">
        <f t="shared" si="2"/>
        <v>60783</v>
      </c>
      <c r="C11" s="5">
        <f t="shared" si="0"/>
        <v>44783</v>
      </c>
      <c r="D11" s="5">
        <f>D6+D8-D9-D10</f>
        <v>44783</v>
      </c>
      <c r="E11" s="5">
        <f>E6+E8-E9-E10</f>
        <v>0</v>
      </c>
      <c r="F11" s="5">
        <f>F6+F8-F9-F10</f>
        <v>0</v>
      </c>
      <c r="G11" s="5">
        <f t="shared" si="1"/>
        <v>16000</v>
      </c>
      <c r="H11" s="5">
        <v>16000</v>
      </c>
      <c r="I11" s="5"/>
    </row>
  </sheetData>
  <mergeCells count="7">
    <mergeCell ref="A1:I1"/>
    <mergeCell ref="A2:I2"/>
    <mergeCell ref="A3:I3"/>
    <mergeCell ref="C4:F4"/>
    <mergeCell ref="G4:I4"/>
    <mergeCell ref="A4:A5"/>
    <mergeCell ref="B4:B5"/>
  </mergeCells>
  <phoneticPr fontId="18" type="noConversion"/>
  <pageMargins left="0.27500000000000002" right="0.15625" top="0.74791666666666701" bottom="0.74791666666666701" header="0.31388888888888899" footer="0.31388888888888899"/>
  <pageSetup paperSize="9" scale="80" firstPageNumber="34" orientation="portrait" useFirstPageNumber="1"/>
  <headerFooter>
    <oddFooter>&amp;C34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36"/>
  <sheetViews>
    <sheetView zoomScale="80" zoomScaleNormal="80" workbookViewId="0">
      <pane xSplit="1" ySplit="3" topLeftCell="B4" activePane="bottomRight" state="frozen"/>
      <selection pane="topRight"/>
      <selection pane="bottomLeft"/>
      <selection pane="bottomRight" activeCell="D31" sqref="D31"/>
    </sheetView>
  </sheetViews>
  <sheetFormatPr defaultColWidth="9" defaultRowHeight="15.6"/>
  <cols>
    <col min="1" max="1" width="33.09765625" style="126" customWidth="1"/>
    <col min="2" max="3" width="12.19921875" style="149" customWidth="1"/>
    <col min="4" max="4" width="12.09765625" style="149" customWidth="1"/>
    <col min="5" max="5" width="11.8984375" style="126" customWidth="1"/>
    <col min="6" max="6" width="10.3984375" style="126" customWidth="1"/>
    <col min="7" max="7" width="9" style="126"/>
    <col min="8" max="8" width="10.3984375" style="126" customWidth="1"/>
    <col min="9" max="9" width="9.69921875" style="126" customWidth="1"/>
    <col min="10" max="16384" width="9" style="126"/>
  </cols>
  <sheetData>
    <row r="1" spans="1:6" ht="26.25" customHeight="1">
      <c r="A1" s="245" t="s">
        <v>425</v>
      </c>
      <c r="B1" s="245"/>
      <c r="C1" s="245"/>
      <c r="D1" s="245"/>
      <c r="E1" s="245"/>
      <c r="F1" s="245"/>
    </row>
    <row r="2" spans="1:6" ht="19.5" customHeight="1">
      <c r="A2" s="127" t="s">
        <v>2</v>
      </c>
      <c r="B2" s="128"/>
      <c r="C2" s="128"/>
      <c r="D2" s="128"/>
      <c r="E2" s="246" t="s">
        <v>3</v>
      </c>
      <c r="F2" s="246"/>
    </row>
    <row r="3" spans="1:6" ht="43.5" customHeight="1">
      <c r="A3" s="129" t="s">
        <v>4</v>
      </c>
      <c r="B3" s="130" t="s">
        <v>5</v>
      </c>
      <c r="C3" s="130" t="s">
        <v>6</v>
      </c>
      <c r="D3" s="131" t="s">
        <v>7</v>
      </c>
      <c r="E3" s="132" t="s">
        <v>8</v>
      </c>
      <c r="F3" s="132" t="s">
        <v>9</v>
      </c>
    </row>
    <row r="4" spans="1:6" ht="22.5" customHeight="1">
      <c r="A4" s="133" t="s">
        <v>10</v>
      </c>
      <c r="B4" s="134">
        <f t="shared" ref="B4" si="0">SUM(B5:B19)</f>
        <v>42473</v>
      </c>
      <c r="C4" s="134">
        <f>SUM(C5:C19)</f>
        <v>45630</v>
      </c>
      <c r="D4" s="134">
        <f t="shared" ref="D4" si="1">SUM(D5:D19)</f>
        <v>40526</v>
      </c>
      <c r="E4" s="135">
        <f>D4/C4*100</f>
        <v>88.814376506684198</v>
      </c>
      <c r="F4" s="135">
        <f>(D4/B4-1)*100</f>
        <v>-4.584088715183765</v>
      </c>
    </row>
    <row r="5" spans="1:6" ht="22.5" customHeight="1">
      <c r="A5" s="133" t="s">
        <v>11</v>
      </c>
      <c r="B5" s="134">
        <v>22563</v>
      </c>
      <c r="C5" s="134">
        <v>25700</v>
      </c>
      <c r="D5" s="134">
        <v>22785</v>
      </c>
      <c r="E5" s="135">
        <f t="shared" ref="E5:E29" si="2">D5/C5*100</f>
        <v>88.657587548638134</v>
      </c>
      <c r="F5" s="135">
        <f t="shared" ref="F5:F36" si="3">(D5/B5-1)*100</f>
        <v>0.98391171386784659</v>
      </c>
    </row>
    <row r="6" spans="1:6" ht="22.5" customHeight="1">
      <c r="A6" s="133" t="s">
        <v>12</v>
      </c>
      <c r="B6" s="134">
        <v>3947</v>
      </c>
      <c r="C6" s="134">
        <v>5922</v>
      </c>
      <c r="D6" s="134">
        <v>3848</v>
      </c>
      <c r="E6" s="135">
        <f t="shared" si="2"/>
        <v>64.978047956771363</v>
      </c>
      <c r="F6" s="135">
        <f t="shared" si="3"/>
        <v>-2.5082341018495047</v>
      </c>
    </row>
    <row r="7" spans="1:6" ht="22.5" customHeight="1">
      <c r="A7" s="133" t="s">
        <v>13</v>
      </c>
      <c r="B7" s="134">
        <v>7283</v>
      </c>
      <c r="C7" s="134">
        <v>4200</v>
      </c>
      <c r="D7" s="134">
        <v>5311</v>
      </c>
      <c r="E7" s="135">
        <f t="shared" si="2"/>
        <v>126.45238095238096</v>
      </c>
      <c r="F7" s="135">
        <f t="shared" si="3"/>
        <v>-27.076754084855136</v>
      </c>
    </row>
    <row r="8" spans="1:6" ht="22.5" customHeight="1">
      <c r="A8" s="133" t="s">
        <v>14</v>
      </c>
      <c r="B8" s="134">
        <v>50</v>
      </c>
      <c r="C8" s="134">
        <v>73</v>
      </c>
      <c r="D8" s="134">
        <v>84</v>
      </c>
      <c r="E8" s="135">
        <f t="shared" si="2"/>
        <v>115.06849315068493</v>
      </c>
      <c r="F8" s="135">
        <f t="shared" si="3"/>
        <v>68</v>
      </c>
    </row>
    <row r="9" spans="1:6" ht="22.5" customHeight="1">
      <c r="A9" s="133" t="s">
        <v>15</v>
      </c>
      <c r="B9" s="134">
        <v>3078</v>
      </c>
      <c r="C9" s="134">
        <v>3500</v>
      </c>
      <c r="D9" s="134">
        <v>2939</v>
      </c>
      <c r="E9" s="135">
        <f t="shared" si="2"/>
        <v>83.971428571428575</v>
      </c>
      <c r="F9" s="135">
        <f t="shared" si="3"/>
        <v>-4.5159194282001325</v>
      </c>
    </row>
    <row r="10" spans="1:6" ht="22.5" customHeight="1">
      <c r="A10" s="133" t="s">
        <v>16</v>
      </c>
      <c r="B10" s="134">
        <v>2136</v>
      </c>
      <c r="C10" s="134">
        <v>2500</v>
      </c>
      <c r="D10" s="134">
        <v>1688</v>
      </c>
      <c r="E10" s="135">
        <f t="shared" si="2"/>
        <v>67.52</v>
      </c>
      <c r="F10" s="135">
        <f t="shared" si="3"/>
        <v>-20.973782771535575</v>
      </c>
    </row>
    <row r="11" spans="1:6" ht="22.5" customHeight="1">
      <c r="A11" s="133" t="s">
        <v>17</v>
      </c>
      <c r="B11" s="134">
        <v>777</v>
      </c>
      <c r="C11" s="134">
        <v>800</v>
      </c>
      <c r="D11" s="134">
        <v>708</v>
      </c>
      <c r="E11" s="135">
        <f t="shared" si="2"/>
        <v>88.5</v>
      </c>
      <c r="F11" s="135">
        <f t="shared" si="3"/>
        <v>-8.8803088803088848</v>
      </c>
    </row>
    <row r="12" spans="1:6" ht="22.5" customHeight="1">
      <c r="A12" s="133" t="s">
        <v>18</v>
      </c>
      <c r="B12" s="134">
        <v>702</v>
      </c>
      <c r="C12" s="134">
        <v>750</v>
      </c>
      <c r="D12" s="134">
        <v>521</v>
      </c>
      <c r="E12" s="135">
        <f t="shared" si="2"/>
        <v>69.466666666666669</v>
      </c>
      <c r="F12" s="135">
        <f t="shared" si="3"/>
        <v>-25.783475783475783</v>
      </c>
    </row>
    <row r="13" spans="1:6" ht="22.5" customHeight="1">
      <c r="A13" s="133" t="s">
        <v>19</v>
      </c>
      <c r="B13" s="134">
        <v>195</v>
      </c>
      <c r="C13" s="134">
        <v>200</v>
      </c>
      <c r="D13" s="134">
        <v>64</v>
      </c>
      <c r="E13" s="135">
        <f t="shared" si="2"/>
        <v>32</v>
      </c>
      <c r="F13" s="135">
        <f t="shared" si="3"/>
        <v>-67.179487179487182</v>
      </c>
    </row>
    <row r="14" spans="1:6" ht="22.5" customHeight="1">
      <c r="A14" s="133" t="s">
        <v>20</v>
      </c>
      <c r="B14" s="134">
        <v>620</v>
      </c>
      <c r="C14" s="134">
        <v>650</v>
      </c>
      <c r="D14" s="134">
        <v>681</v>
      </c>
      <c r="E14" s="135">
        <f t="shared" si="2"/>
        <v>104.76923076923077</v>
      </c>
      <c r="F14" s="135">
        <f t="shared" si="3"/>
        <v>9.8387096774193559</v>
      </c>
    </row>
    <row r="15" spans="1:6" ht="22.5" customHeight="1">
      <c r="A15" s="133" t="s">
        <v>21</v>
      </c>
      <c r="B15" s="134">
        <v>576</v>
      </c>
      <c r="C15" s="134">
        <v>600</v>
      </c>
      <c r="D15" s="134">
        <v>1338</v>
      </c>
      <c r="E15" s="135">
        <f t="shared" si="2"/>
        <v>223</v>
      </c>
      <c r="F15" s="135">
        <f t="shared" si="3"/>
        <v>132.29166666666666</v>
      </c>
    </row>
    <row r="16" spans="1:6" ht="22.5" customHeight="1">
      <c r="A16" s="133" t="s">
        <v>22</v>
      </c>
      <c r="B16" s="134">
        <v>522</v>
      </c>
      <c r="C16" s="134">
        <v>735</v>
      </c>
      <c r="D16" s="134">
        <v>559</v>
      </c>
      <c r="E16" s="135">
        <f t="shared" si="2"/>
        <v>76.054421768707485</v>
      </c>
      <c r="F16" s="135">
        <f t="shared" si="3"/>
        <v>7.0881226053639779</v>
      </c>
    </row>
    <row r="17" spans="1:6" ht="22.5" customHeight="1">
      <c r="A17" s="136" t="s">
        <v>23</v>
      </c>
      <c r="B17" s="134"/>
      <c r="C17" s="134"/>
      <c r="D17" s="134"/>
      <c r="E17" s="135"/>
      <c r="F17" s="135"/>
    </row>
    <row r="18" spans="1:6" ht="22.5" customHeight="1">
      <c r="A18" s="136" t="s">
        <v>423</v>
      </c>
      <c r="B18" s="134">
        <v>24</v>
      </c>
      <c r="C18" s="134"/>
      <c r="D18" s="134"/>
      <c r="E18" s="135"/>
      <c r="F18" s="135"/>
    </row>
    <row r="19" spans="1:6" ht="22.5" customHeight="1">
      <c r="A19" s="136" t="s">
        <v>369</v>
      </c>
      <c r="B19" s="134"/>
      <c r="C19" s="134"/>
      <c r="D19" s="134"/>
      <c r="E19" s="135"/>
      <c r="F19" s="135"/>
    </row>
    <row r="20" spans="1:6" ht="22.5" customHeight="1">
      <c r="A20" s="133" t="s">
        <v>24</v>
      </c>
      <c r="B20" s="134">
        <f>SUM(B21:B28)</f>
        <v>6876</v>
      </c>
      <c r="C20" s="134">
        <f t="shared" ref="C20:D20" si="4">SUM(C21:C28)</f>
        <v>7200</v>
      </c>
      <c r="D20" s="134">
        <f t="shared" si="4"/>
        <v>20648</v>
      </c>
      <c r="E20" s="135">
        <f t="shared" si="2"/>
        <v>286.77777777777777</v>
      </c>
      <c r="F20" s="135">
        <f t="shared" si="3"/>
        <v>200.2908667830134</v>
      </c>
    </row>
    <row r="21" spans="1:6" ht="22.5" customHeight="1">
      <c r="A21" s="133" t="s">
        <v>25</v>
      </c>
      <c r="B21" s="134">
        <v>2427</v>
      </c>
      <c r="C21" s="134">
        <v>2500</v>
      </c>
      <c r="D21" s="134">
        <v>2346</v>
      </c>
      <c r="E21" s="135">
        <f t="shared" si="2"/>
        <v>93.84</v>
      </c>
      <c r="F21" s="135">
        <f t="shared" si="3"/>
        <v>-3.3374536464771287</v>
      </c>
    </row>
    <row r="22" spans="1:6" ht="22.5" customHeight="1">
      <c r="A22" s="133" t="s">
        <v>26</v>
      </c>
      <c r="B22" s="134">
        <v>490</v>
      </c>
      <c r="C22" s="134">
        <v>500</v>
      </c>
      <c r="D22" s="134">
        <v>1610</v>
      </c>
      <c r="E22" s="135">
        <f t="shared" si="2"/>
        <v>322</v>
      </c>
      <c r="F22" s="135">
        <f t="shared" si="3"/>
        <v>228.57142857142856</v>
      </c>
    </row>
    <row r="23" spans="1:6" ht="22.5" customHeight="1">
      <c r="A23" s="133" t="s">
        <v>27</v>
      </c>
      <c r="B23" s="134">
        <v>1161</v>
      </c>
      <c r="C23" s="134">
        <v>1700</v>
      </c>
      <c r="D23" s="134">
        <v>942</v>
      </c>
      <c r="E23" s="135">
        <f t="shared" si="2"/>
        <v>55.411764705882348</v>
      </c>
      <c r="F23" s="135">
        <f t="shared" si="3"/>
        <v>-18.863049095607231</v>
      </c>
    </row>
    <row r="24" spans="1:6" ht="22.5" customHeight="1">
      <c r="A24" s="133" t="s">
        <v>28</v>
      </c>
      <c r="B24" s="134"/>
      <c r="C24" s="134"/>
      <c r="D24" s="134">
        <v>7190</v>
      </c>
      <c r="E24" s="135"/>
      <c r="F24" s="135"/>
    </row>
    <row r="25" spans="1:6" ht="22.5" customHeight="1">
      <c r="A25" s="133" t="s">
        <v>29</v>
      </c>
      <c r="B25" s="134">
        <v>2795</v>
      </c>
      <c r="C25" s="134">
        <v>2500</v>
      </c>
      <c r="D25" s="134">
        <v>5044</v>
      </c>
      <c r="E25" s="135">
        <f t="shared" si="2"/>
        <v>201.76</v>
      </c>
      <c r="F25" s="135">
        <f t="shared" si="3"/>
        <v>80.465116279069761</v>
      </c>
    </row>
    <row r="26" spans="1:6" ht="22.5" customHeight="1">
      <c r="A26" s="137" t="s">
        <v>30</v>
      </c>
      <c r="B26" s="134"/>
      <c r="C26" s="134"/>
      <c r="D26" s="134">
        <v>96</v>
      </c>
      <c r="E26" s="135"/>
      <c r="F26" s="135"/>
    </row>
    <row r="27" spans="1:6" ht="22.5" customHeight="1">
      <c r="A27" s="137" t="s">
        <v>422</v>
      </c>
      <c r="B27" s="134">
        <v>3</v>
      </c>
      <c r="C27" s="134"/>
      <c r="D27" s="134"/>
      <c r="E27" s="135"/>
      <c r="F27" s="135"/>
    </row>
    <row r="28" spans="1:6" ht="22.5" customHeight="1">
      <c r="A28" s="133" t="s">
        <v>31</v>
      </c>
      <c r="B28" s="134"/>
      <c r="C28" s="134"/>
      <c r="D28" s="134">
        <v>3420</v>
      </c>
      <c r="E28" s="135"/>
      <c r="F28" s="135"/>
    </row>
    <row r="29" spans="1:6" ht="22.5" customHeight="1">
      <c r="A29" s="138" t="s">
        <v>32</v>
      </c>
      <c r="B29" s="139">
        <f>SUM(B4,B20)</f>
        <v>49349</v>
      </c>
      <c r="C29" s="139">
        <f t="shared" ref="C29:D29" si="5">SUM(C4,C20)</f>
        <v>52830</v>
      </c>
      <c r="D29" s="139">
        <f t="shared" si="5"/>
        <v>61174</v>
      </c>
      <c r="E29" s="140">
        <f t="shared" si="2"/>
        <v>115.7940564073443</v>
      </c>
      <c r="F29" s="141">
        <f t="shared" si="3"/>
        <v>23.96198504528968</v>
      </c>
    </row>
    <row r="30" spans="1:6" ht="22.5" customHeight="1">
      <c r="A30" s="142" t="s">
        <v>33</v>
      </c>
      <c r="B30" s="139">
        <f>SUM(B31:B35)</f>
        <v>97465</v>
      </c>
      <c r="C30" s="139">
        <f t="shared" ref="C30:D30" si="6">SUM(C31:C35)</f>
        <v>99182</v>
      </c>
      <c r="D30" s="139">
        <f t="shared" si="6"/>
        <v>83518</v>
      </c>
      <c r="E30" s="143">
        <f t="shared" ref="E30:E36" si="7">D30/C30*100</f>
        <v>84.206811719868526</v>
      </c>
      <c r="F30" s="141">
        <f t="shared" si="3"/>
        <v>-14.309752218745187</v>
      </c>
    </row>
    <row r="31" spans="1:6" ht="22.5" customHeight="1">
      <c r="A31" s="144" t="s">
        <v>34</v>
      </c>
      <c r="B31" s="134">
        <v>82658</v>
      </c>
      <c r="C31" s="134">
        <v>93957</v>
      </c>
      <c r="D31" s="134">
        <v>74359</v>
      </c>
      <c r="E31" s="135">
        <f t="shared" si="7"/>
        <v>79.141522185680685</v>
      </c>
      <c r="F31" s="135">
        <f t="shared" si="3"/>
        <v>-10.040165501221898</v>
      </c>
    </row>
    <row r="32" spans="1:6" ht="22.5" customHeight="1">
      <c r="A32" s="144" t="s">
        <v>35</v>
      </c>
      <c r="B32" s="134"/>
      <c r="C32" s="134"/>
      <c r="D32" s="134"/>
      <c r="E32" s="135"/>
      <c r="F32" s="135"/>
    </row>
    <row r="33" spans="1:6" ht="22.5" customHeight="1">
      <c r="A33" s="144" t="s">
        <v>36</v>
      </c>
      <c r="B33" s="134"/>
      <c r="C33" s="134"/>
      <c r="D33" s="134"/>
      <c r="E33" s="135"/>
      <c r="F33" s="135"/>
    </row>
    <row r="34" spans="1:6" ht="22.5" customHeight="1">
      <c r="A34" s="144" t="s">
        <v>37</v>
      </c>
      <c r="B34" s="134">
        <v>6107</v>
      </c>
      <c r="C34" s="134">
        <v>4225</v>
      </c>
      <c r="D34" s="134">
        <v>459</v>
      </c>
      <c r="E34" s="135">
        <f>D34/C34*100</f>
        <v>10.863905325443787</v>
      </c>
      <c r="F34" s="135">
        <f>(D34/B34-1)*100</f>
        <v>-92.484034714262322</v>
      </c>
    </row>
    <row r="35" spans="1:6" s="181" customFormat="1" ht="22.5" customHeight="1">
      <c r="A35" s="144" t="s">
        <v>342</v>
      </c>
      <c r="B35" s="134">
        <v>8700</v>
      </c>
      <c r="C35" s="134">
        <v>1000</v>
      </c>
      <c r="D35" s="134">
        <v>8700</v>
      </c>
      <c r="E35" s="135">
        <f t="shared" si="7"/>
        <v>869.99999999999989</v>
      </c>
      <c r="F35" s="135">
        <f>(D35/B35-1)*100</f>
        <v>0</v>
      </c>
    </row>
    <row r="36" spans="1:6" ht="21" customHeight="1">
      <c r="A36" s="145" t="s">
        <v>38</v>
      </c>
      <c r="B36" s="146">
        <f>SUM(B29:B30)</f>
        <v>146814</v>
      </c>
      <c r="C36" s="146">
        <f t="shared" ref="C36:D36" si="8">SUM(C29:C30)</f>
        <v>152012</v>
      </c>
      <c r="D36" s="146">
        <f t="shared" si="8"/>
        <v>144692</v>
      </c>
      <c r="E36" s="147">
        <f t="shared" si="7"/>
        <v>95.184590690208665</v>
      </c>
      <c r="F36" s="148">
        <f t="shared" si="3"/>
        <v>-1.4453662457258876</v>
      </c>
    </row>
  </sheetData>
  <mergeCells count="2">
    <mergeCell ref="A1:F1"/>
    <mergeCell ref="E2:F2"/>
  </mergeCells>
  <phoneticPr fontId="18" type="noConversion"/>
  <pageMargins left="0.56874999999999998" right="0.15625" top="0.53888888888888897" bottom="0.76875000000000004" header="0.33888888888888902" footer="0.51180555555555596"/>
  <pageSetup paperSize="9" scale="95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35"/>
  <sheetViews>
    <sheetView showZeros="0" zoomScale="90" zoomScaleNormal="90" workbookViewId="0">
      <pane xSplit="1" ySplit="3" topLeftCell="B4" activePane="bottomRight" state="frozen"/>
      <selection pane="topRight"/>
      <selection pane="bottomLeft"/>
      <selection pane="bottomRight" activeCell="C7" sqref="C7"/>
    </sheetView>
  </sheetViews>
  <sheetFormatPr defaultColWidth="9" defaultRowHeight="15.6"/>
  <cols>
    <col min="1" max="1" width="30.19921875" customWidth="1"/>
    <col min="2" max="2" width="13.09765625" customWidth="1"/>
    <col min="3" max="5" width="12.5" customWidth="1"/>
    <col min="6" max="6" width="9" customWidth="1"/>
    <col min="7" max="7" width="15.19921875" customWidth="1"/>
    <col min="8" max="8" width="10.3984375" customWidth="1"/>
    <col min="9" max="9" width="9.69921875" customWidth="1"/>
  </cols>
  <sheetData>
    <row r="1" spans="1:7" ht="26.25" customHeight="1">
      <c r="A1" s="247" t="s">
        <v>583</v>
      </c>
      <c r="B1" s="245"/>
      <c r="C1" s="245"/>
      <c r="D1" s="245"/>
      <c r="E1" s="245"/>
      <c r="F1" s="245"/>
    </row>
    <row r="2" spans="1:7" ht="26.25" customHeight="1">
      <c r="A2" s="150" t="s">
        <v>39</v>
      </c>
      <c r="B2" s="150"/>
      <c r="C2" s="150"/>
      <c r="D2" s="150"/>
      <c r="E2" s="246" t="s">
        <v>3</v>
      </c>
      <c r="F2" s="246"/>
    </row>
    <row r="3" spans="1:7" ht="52.5" customHeight="1">
      <c r="A3" s="129" t="s">
        <v>4</v>
      </c>
      <c r="B3" s="151" t="s">
        <v>5</v>
      </c>
      <c r="C3" s="132" t="s">
        <v>6</v>
      </c>
      <c r="D3" s="132" t="s">
        <v>7</v>
      </c>
      <c r="E3" s="132" t="s">
        <v>8</v>
      </c>
      <c r="F3" s="132" t="s">
        <v>9</v>
      </c>
      <c r="G3" s="43"/>
    </row>
    <row r="4" spans="1:7" ht="22.5" customHeight="1">
      <c r="A4" s="137" t="s">
        <v>40</v>
      </c>
      <c r="B4" s="152">
        <v>13897</v>
      </c>
      <c r="C4" s="152">
        <v>19531</v>
      </c>
      <c r="D4" s="152">
        <v>19074</v>
      </c>
      <c r="E4" s="135">
        <f>D4/C4*100</f>
        <v>97.660130049664645</v>
      </c>
      <c r="F4" s="135">
        <f>100*(D4/B4-1)</f>
        <v>37.25264445563792</v>
      </c>
      <c r="G4" s="46"/>
    </row>
    <row r="5" spans="1:7" ht="22.5" customHeight="1">
      <c r="A5" s="133" t="s">
        <v>41</v>
      </c>
      <c r="B5" s="152"/>
      <c r="C5" s="152"/>
      <c r="D5" s="152"/>
      <c r="E5" s="135"/>
      <c r="F5" s="135"/>
      <c r="G5" s="46"/>
    </row>
    <row r="6" spans="1:7" ht="22.5" customHeight="1">
      <c r="A6" s="133" t="s">
        <v>42</v>
      </c>
      <c r="B6" s="152"/>
      <c r="C6" s="152"/>
      <c r="D6" s="152"/>
      <c r="E6" s="135"/>
      <c r="F6" s="135"/>
      <c r="G6" s="46"/>
    </row>
    <row r="7" spans="1:7" ht="22.5" customHeight="1">
      <c r="A7" s="133" t="s">
        <v>43</v>
      </c>
      <c r="B7" s="152">
        <v>40649</v>
      </c>
      <c r="C7" s="152">
        <v>41143</v>
      </c>
      <c r="D7" s="152">
        <v>34390</v>
      </c>
      <c r="E7" s="135">
        <f t="shared" ref="E7:E33" si="0">D7/C7*100</f>
        <v>83.58651532459956</v>
      </c>
      <c r="F7" s="135">
        <f t="shared" ref="F7:F33" si="1">100*(D7/B7-1)</f>
        <v>-15.397672759477476</v>
      </c>
      <c r="G7" s="46"/>
    </row>
    <row r="8" spans="1:7" ht="22.5" customHeight="1">
      <c r="A8" s="133" t="s">
        <v>44</v>
      </c>
      <c r="B8" s="152">
        <v>35177</v>
      </c>
      <c r="C8" s="152">
        <v>35795</v>
      </c>
      <c r="D8" s="152">
        <v>37894</v>
      </c>
      <c r="E8" s="135">
        <f t="shared" si="0"/>
        <v>105.86394747869814</v>
      </c>
      <c r="F8" s="135">
        <f t="shared" si="1"/>
        <v>7.7237967990448242</v>
      </c>
      <c r="G8" s="46"/>
    </row>
    <row r="9" spans="1:7" ht="22.5" customHeight="1">
      <c r="A9" s="133" t="s">
        <v>45</v>
      </c>
      <c r="B9" s="152">
        <v>1088</v>
      </c>
      <c r="C9" s="152">
        <v>238</v>
      </c>
      <c r="D9" s="152">
        <v>330</v>
      </c>
      <c r="E9" s="135">
        <f t="shared" si="0"/>
        <v>138.65546218487395</v>
      </c>
      <c r="F9" s="135">
        <f t="shared" si="1"/>
        <v>-69.669117647058826</v>
      </c>
      <c r="G9" s="46"/>
    </row>
    <row r="10" spans="1:7" ht="22.5" customHeight="1">
      <c r="A10" s="133" t="s">
        <v>344</v>
      </c>
      <c r="B10" s="152">
        <v>5584</v>
      </c>
      <c r="C10" s="152">
        <v>1820</v>
      </c>
      <c r="D10" s="152">
        <v>1317</v>
      </c>
      <c r="E10" s="135">
        <f t="shared" si="0"/>
        <v>72.362637362637358</v>
      </c>
      <c r="F10" s="135">
        <f t="shared" si="1"/>
        <v>-76.414756446991404</v>
      </c>
      <c r="G10" s="46"/>
    </row>
    <row r="11" spans="1:7" ht="22.5" customHeight="1">
      <c r="A11" s="133" t="s">
        <v>46</v>
      </c>
      <c r="B11" s="152">
        <v>9227</v>
      </c>
      <c r="C11" s="152">
        <v>8148</v>
      </c>
      <c r="D11" s="152">
        <v>9122</v>
      </c>
      <c r="E11" s="135">
        <f t="shared" si="0"/>
        <v>111.95385370643103</v>
      </c>
      <c r="F11" s="135">
        <f t="shared" si="1"/>
        <v>-1.137964668906466</v>
      </c>
      <c r="G11" s="46"/>
    </row>
    <row r="12" spans="1:7" ht="22.5" customHeight="1">
      <c r="A12" s="137" t="s">
        <v>345</v>
      </c>
      <c r="B12" s="152">
        <v>7254</v>
      </c>
      <c r="C12" s="152">
        <v>8229</v>
      </c>
      <c r="D12" s="152">
        <v>9043</v>
      </c>
      <c r="E12" s="135">
        <f t="shared" si="0"/>
        <v>109.89184591080326</v>
      </c>
      <c r="F12" s="135">
        <f t="shared" si="1"/>
        <v>24.662255307416594</v>
      </c>
      <c r="G12" s="46"/>
    </row>
    <row r="13" spans="1:7" ht="22.5" customHeight="1">
      <c r="A13" s="133" t="s">
        <v>47</v>
      </c>
      <c r="B13" s="152">
        <v>458</v>
      </c>
      <c r="C13" s="152">
        <v>1247</v>
      </c>
      <c r="D13" s="152">
        <v>1414</v>
      </c>
      <c r="E13" s="135">
        <f t="shared" si="0"/>
        <v>113.39214113873295</v>
      </c>
      <c r="F13" s="135">
        <f t="shared" si="1"/>
        <v>208.7336244541485</v>
      </c>
      <c r="G13" s="46"/>
    </row>
    <row r="14" spans="1:7" ht="22.5" customHeight="1">
      <c r="A14" s="133" t="s">
        <v>48</v>
      </c>
      <c r="B14" s="152">
        <v>20174</v>
      </c>
      <c r="C14" s="152">
        <v>21673</v>
      </c>
      <c r="D14" s="152">
        <v>17252</v>
      </c>
      <c r="E14" s="135">
        <f t="shared" si="0"/>
        <v>79.601347298481983</v>
      </c>
      <c r="F14" s="135">
        <f t="shared" si="1"/>
        <v>-14.483989293149602</v>
      </c>
      <c r="G14" s="46"/>
    </row>
    <row r="15" spans="1:7" ht="22.5" customHeight="1">
      <c r="A15" s="133" t="s">
        <v>49</v>
      </c>
      <c r="B15" s="152">
        <v>2500</v>
      </c>
      <c r="C15" s="152">
        <v>2410</v>
      </c>
      <c r="D15" s="152">
        <v>2402</v>
      </c>
      <c r="E15" s="135">
        <f t="shared" si="0"/>
        <v>99.668049792531122</v>
      </c>
      <c r="F15" s="135">
        <f t="shared" si="1"/>
        <v>-3.9200000000000013</v>
      </c>
      <c r="G15" s="46"/>
    </row>
    <row r="16" spans="1:7" ht="22.5" customHeight="1">
      <c r="A16" s="133" t="s">
        <v>50</v>
      </c>
      <c r="B16" s="152"/>
      <c r="C16" s="152">
        <v>11</v>
      </c>
      <c r="D16" s="152">
        <v>5</v>
      </c>
      <c r="E16" s="135">
        <f t="shared" si="0"/>
        <v>45.454545454545453</v>
      </c>
      <c r="F16" s="135">
        <v>100</v>
      </c>
      <c r="G16" s="46"/>
    </row>
    <row r="17" spans="1:7" ht="22.5" customHeight="1">
      <c r="A17" s="133" t="s">
        <v>51</v>
      </c>
      <c r="B17" s="152">
        <v>464</v>
      </c>
      <c r="C17" s="152">
        <v>1133</v>
      </c>
      <c r="D17" s="152">
        <v>781</v>
      </c>
      <c r="E17" s="135">
        <f t="shared" si="0"/>
        <v>68.932038834951456</v>
      </c>
      <c r="F17" s="135">
        <f t="shared" si="1"/>
        <v>68.318965517241367</v>
      </c>
      <c r="G17" s="46"/>
    </row>
    <row r="18" spans="1:7" ht="22.5" customHeight="1">
      <c r="A18" s="133" t="s">
        <v>52</v>
      </c>
      <c r="B18" s="152"/>
      <c r="C18" s="152"/>
      <c r="D18" s="152">
        <v>5</v>
      </c>
      <c r="E18" s="135"/>
      <c r="F18" s="135">
        <v>100</v>
      </c>
      <c r="G18" s="46"/>
    </row>
    <row r="19" spans="1:7" ht="22.5" customHeight="1">
      <c r="A19" s="133" t="s">
        <v>53</v>
      </c>
      <c r="B19" s="152"/>
      <c r="C19" s="152">
        <v>1</v>
      </c>
      <c r="D19" s="152"/>
      <c r="E19" s="135">
        <f t="shared" si="0"/>
        <v>0</v>
      </c>
      <c r="F19" s="135"/>
      <c r="G19" s="46"/>
    </row>
    <row r="20" spans="1:7" ht="22.5" customHeight="1">
      <c r="A20" s="133" t="s">
        <v>346</v>
      </c>
      <c r="B20" s="152">
        <v>6</v>
      </c>
      <c r="C20" s="152">
        <v>46</v>
      </c>
      <c r="D20" s="152">
        <v>6</v>
      </c>
      <c r="E20" s="135">
        <f t="shared" si="0"/>
        <v>13.043478260869565</v>
      </c>
      <c r="F20" s="135">
        <f t="shared" si="1"/>
        <v>0</v>
      </c>
      <c r="G20" s="46"/>
    </row>
    <row r="21" spans="1:7" ht="22.5" customHeight="1">
      <c r="A21" s="133" t="s">
        <v>54</v>
      </c>
      <c r="B21" s="152">
        <v>1153</v>
      </c>
      <c r="C21" s="152">
        <v>1219</v>
      </c>
      <c r="D21" s="152">
        <v>2992</v>
      </c>
      <c r="E21" s="135">
        <f t="shared" si="0"/>
        <v>245.44708777686628</v>
      </c>
      <c r="F21" s="135">
        <f t="shared" si="1"/>
        <v>159.49696444058978</v>
      </c>
      <c r="G21" s="46"/>
    </row>
    <row r="22" spans="1:7" ht="22.5" customHeight="1">
      <c r="A22" s="137" t="s">
        <v>55</v>
      </c>
      <c r="B22" s="153"/>
      <c r="C22" s="152"/>
      <c r="D22" s="153"/>
      <c r="E22" s="135"/>
      <c r="F22" s="135"/>
      <c r="G22" s="46"/>
    </row>
    <row r="23" spans="1:7" ht="22.5" customHeight="1">
      <c r="A23" s="137" t="s">
        <v>347</v>
      </c>
      <c r="B23" s="153"/>
      <c r="C23" s="154">
        <v>1222</v>
      </c>
      <c r="D23" s="153">
        <v>783</v>
      </c>
      <c r="E23" s="135">
        <f t="shared" si="0"/>
        <v>64.075286415711957</v>
      </c>
      <c r="F23" s="135">
        <v>100</v>
      </c>
      <c r="G23" s="46"/>
    </row>
    <row r="24" spans="1:7" ht="22.5" customHeight="1">
      <c r="A24" s="133" t="s">
        <v>348</v>
      </c>
      <c r="B24" s="153"/>
      <c r="C24" s="154">
        <v>500</v>
      </c>
      <c r="D24" s="153"/>
      <c r="E24" s="135">
        <f t="shared" si="0"/>
        <v>0</v>
      </c>
      <c r="F24" s="135"/>
      <c r="G24" s="46"/>
    </row>
    <row r="25" spans="1:7" ht="22.5" customHeight="1">
      <c r="A25" s="133" t="s">
        <v>56</v>
      </c>
      <c r="B25" s="153">
        <v>2935</v>
      </c>
      <c r="C25" s="154">
        <v>600</v>
      </c>
      <c r="D25" s="153">
        <v>30</v>
      </c>
      <c r="E25" s="135">
        <f>D25/C25*100</f>
        <v>5</v>
      </c>
      <c r="F25" s="135">
        <f>100*(D25/B25-1)</f>
        <v>-98.977853492333907</v>
      </c>
      <c r="G25" s="46"/>
    </row>
    <row r="26" spans="1:7" ht="22.5" customHeight="1">
      <c r="A26" s="137" t="s">
        <v>349</v>
      </c>
      <c r="B26" s="153">
        <v>1151</v>
      </c>
      <c r="C26" s="154">
        <v>1538</v>
      </c>
      <c r="D26" s="153">
        <v>1503</v>
      </c>
      <c r="E26" s="135">
        <f t="shared" ref="E26:E31" si="2">D26/C26*100</f>
        <v>97.724317295188555</v>
      </c>
      <c r="F26" s="135">
        <f t="shared" ref="F26:F31" si="3">100*(D26/B26-1)</f>
        <v>30.582102519548226</v>
      </c>
      <c r="G26" s="46"/>
    </row>
    <row r="27" spans="1:7" ht="22.5" customHeight="1">
      <c r="A27" s="138" t="s">
        <v>57</v>
      </c>
      <c r="B27" s="155">
        <f>SUM(B4:B26)</f>
        <v>141717</v>
      </c>
      <c r="C27" s="155">
        <f t="shared" ref="C27:D27" si="4">SUM(C4:C26)</f>
        <v>146504</v>
      </c>
      <c r="D27" s="155">
        <f t="shared" si="4"/>
        <v>138343</v>
      </c>
      <c r="E27" s="156">
        <f t="shared" si="2"/>
        <v>94.429503631300165</v>
      </c>
      <c r="F27" s="156">
        <f t="shared" si="3"/>
        <v>-2.3808011741710544</v>
      </c>
      <c r="G27" s="46"/>
    </row>
    <row r="28" spans="1:7" ht="22.5" customHeight="1">
      <c r="A28" s="142" t="s">
        <v>58</v>
      </c>
      <c r="B28" s="157">
        <f>SUM(B29:B32)</f>
        <v>5097</v>
      </c>
      <c r="C28" s="157">
        <f t="shared" ref="C28:D28" si="5">SUM(C29:C32)</f>
        <v>5508</v>
      </c>
      <c r="D28" s="157">
        <f t="shared" si="5"/>
        <v>6349</v>
      </c>
      <c r="E28" s="156">
        <f t="shared" si="2"/>
        <v>115.26870007262164</v>
      </c>
      <c r="F28" s="156">
        <f t="shared" si="3"/>
        <v>24.563468707082592</v>
      </c>
      <c r="G28" s="46"/>
    </row>
    <row r="29" spans="1:7" ht="22.5" customHeight="1">
      <c r="A29" s="158" t="s">
        <v>59</v>
      </c>
      <c r="B29" s="153">
        <v>897</v>
      </c>
      <c r="C29" s="154">
        <v>1754</v>
      </c>
      <c r="D29" s="152">
        <v>1808</v>
      </c>
      <c r="E29" s="135">
        <f t="shared" si="2"/>
        <v>103.07867730900797</v>
      </c>
      <c r="F29" s="135">
        <f t="shared" si="3"/>
        <v>101.56075808249723</v>
      </c>
      <c r="G29" s="46"/>
    </row>
    <row r="30" spans="1:7" ht="22.5" customHeight="1">
      <c r="A30" s="133" t="s">
        <v>60</v>
      </c>
      <c r="B30" s="153"/>
      <c r="C30" s="154"/>
      <c r="D30" s="152">
        <v>787</v>
      </c>
      <c r="E30" s="135"/>
      <c r="F30" s="135">
        <v>100</v>
      </c>
      <c r="G30" s="46"/>
    </row>
    <row r="31" spans="1:7" s="181" customFormat="1" ht="22.5" customHeight="1">
      <c r="A31" s="158" t="s">
        <v>343</v>
      </c>
      <c r="B31" s="153">
        <v>4200</v>
      </c>
      <c r="C31" s="154">
        <v>3754</v>
      </c>
      <c r="D31" s="152">
        <v>3754</v>
      </c>
      <c r="E31" s="135">
        <f t="shared" si="2"/>
        <v>100</v>
      </c>
      <c r="F31" s="135">
        <f t="shared" si="3"/>
        <v>-10.619047619047617</v>
      </c>
      <c r="G31" s="185"/>
    </row>
    <row r="32" spans="1:7" ht="22.5" customHeight="1">
      <c r="A32" s="158" t="s">
        <v>61</v>
      </c>
      <c r="B32" s="153"/>
      <c r="C32" s="154"/>
      <c r="D32" s="152"/>
      <c r="E32" s="135"/>
      <c r="F32" s="135"/>
      <c r="G32" s="46"/>
    </row>
    <row r="33" spans="1:7" ht="21" customHeight="1">
      <c r="A33" s="159" t="s">
        <v>62</v>
      </c>
      <c r="B33" s="160">
        <f>SUM(B27:B28)</f>
        <v>146814</v>
      </c>
      <c r="C33" s="160">
        <f t="shared" ref="C33:D33" si="6">SUM(C27:C28)</f>
        <v>152012</v>
      </c>
      <c r="D33" s="160">
        <f t="shared" si="6"/>
        <v>144692</v>
      </c>
      <c r="E33" s="147">
        <f t="shared" si="0"/>
        <v>95.184590690208665</v>
      </c>
      <c r="F33" s="148">
        <f t="shared" si="1"/>
        <v>-1.4453662457258876</v>
      </c>
      <c r="G33" s="46"/>
    </row>
    <row r="35" spans="1:7">
      <c r="B35" s="43"/>
      <c r="C35" s="100"/>
    </row>
  </sheetData>
  <mergeCells count="2">
    <mergeCell ref="A1:F1"/>
    <mergeCell ref="E2:F2"/>
  </mergeCells>
  <phoneticPr fontId="18" type="noConversion"/>
  <pageMargins left="0.58888888888888902" right="0.27500000000000002" top="0.98402777777777795" bottom="0.94374999999999998" header="0.51180555555555596" footer="0.51180555555555596"/>
  <pageSetup paperSize="9" scale="90" firstPageNumber="2" orientation="portrait" useFirstPageNumber="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24"/>
  <sheetViews>
    <sheetView zoomScale="90" zoomScaleNormal="90" workbookViewId="0">
      <selection activeCell="D24" sqref="D24"/>
    </sheetView>
  </sheetViews>
  <sheetFormatPr defaultColWidth="9" defaultRowHeight="15.6"/>
  <cols>
    <col min="1" max="1" width="44.69921875" bestFit="1" customWidth="1"/>
    <col min="2" max="4" width="13.5" customWidth="1"/>
    <col min="8" max="8" width="10.3984375" customWidth="1"/>
    <col min="9" max="9" width="9.69921875" customWidth="1"/>
  </cols>
  <sheetData>
    <row r="1" spans="1:6" ht="26.25" customHeight="1">
      <c r="A1" s="245" t="s">
        <v>424</v>
      </c>
      <c r="B1" s="247"/>
      <c r="C1" s="247"/>
      <c r="D1" s="247"/>
    </row>
    <row r="2" spans="1:6" ht="19.5" customHeight="1">
      <c r="A2" s="38" t="s">
        <v>63</v>
      </c>
      <c r="B2" s="38"/>
      <c r="C2" s="248" t="s">
        <v>3</v>
      </c>
      <c r="D2" s="248"/>
    </row>
    <row r="3" spans="1:6" ht="52.5" customHeight="1">
      <c r="A3" s="41" t="s">
        <v>4</v>
      </c>
      <c r="B3" s="42" t="s">
        <v>5</v>
      </c>
      <c r="C3" s="151" t="s">
        <v>7</v>
      </c>
      <c r="D3" s="42" t="s">
        <v>9</v>
      </c>
      <c r="E3" s="43"/>
    </row>
    <row r="4" spans="1:6" ht="22.5" customHeight="1">
      <c r="A4" s="187" t="s">
        <v>350</v>
      </c>
      <c r="B4" s="85"/>
      <c r="C4" s="119"/>
      <c r="D4" s="45"/>
      <c r="E4" s="46"/>
      <c r="F4" s="47"/>
    </row>
    <row r="5" spans="1:6" ht="22.5" customHeight="1">
      <c r="A5" s="187" t="s">
        <v>351</v>
      </c>
      <c r="B5" s="152">
        <v>3408</v>
      </c>
      <c r="C5" s="152">
        <v>2449</v>
      </c>
      <c r="D5" s="45">
        <f>(C5/B5-1)*100</f>
        <v>-28.139671361502351</v>
      </c>
      <c r="E5" s="46"/>
      <c r="F5" s="47"/>
    </row>
    <row r="6" spans="1:6" ht="22.5" customHeight="1">
      <c r="A6" s="187" t="s">
        <v>352</v>
      </c>
      <c r="B6" s="88"/>
      <c r="C6" s="88"/>
      <c r="D6" s="45"/>
      <c r="E6" s="46"/>
      <c r="F6" s="47"/>
    </row>
    <row r="7" spans="1:6" ht="22.5" customHeight="1">
      <c r="A7" s="187" t="s">
        <v>353</v>
      </c>
      <c r="B7" s="88">
        <v>145</v>
      </c>
      <c r="C7" s="88">
        <v>225</v>
      </c>
      <c r="D7" s="45">
        <f t="shared" ref="D7" si="0">(C7/B7-1)*100</f>
        <v>55.172413793103445</v>
      </c>
      <c r="E7" s="46"/>
      <c r="F7" s="47"/>
    </row>
    <row r="8" spans="1:6" ht="22.5" customHeight="1">
      <c r="A8" s="187" t="s">
        <v>354</v>
      </c>
      <c r="B8" s="88"/>
      <c r="C8" s="88"/>
      <c r="D8" s="99"/>
      <c r="E8" s="46"/>
      <c r="F8" s="47"/>
    </row>
    <row r="9" spans="1:6" ht="22.5" customHeight="1">
      <c r="A9" s="187" t="s">
        <v>355</v>
      </c>
      <c r="B9" s="88"/>
      <c r="C9" s="88"/>
      <c r="D9" s="99"/>
      <c r="E9" s="46"/>
      <c r="F9" s="47"/>
    </row>
    <row r="10" spans="1:6" ht="22.5" customHeight="1">
      <c r="A10" s="187" t="s">
        <v>356</v>
      </c>
      <c r="B10" s="88"/>
      <c r="C10" s="88"/>
      <c r="D10" s="99"/>
      <c r="E10" s="46"/>
      <c r="F10" s="47"/>
    </row>
    <row r="11" spans="1:6" ht="22.5" customHeight="1">
      <c r="A11" s="187" t="s">
        <v>357</v>
      </c>
      <c r="B11" s="122"/>
      <c r="C11" s="122"/>
      <c r="D11" s="45"/>
      <c r="E11" s="46"/>
      <c r="F11" s="47"/>
    </row>
    <row r="12" spans="1:6" ht="22.5" customHeight="1">
      <c r="A12" s="187"/>
      <c r="B12" s="122"/>
      <c r="C12" s="122"/>
      <c r="D12" s="45"/>
      <c r="E12" s="46"/>
      <c r="F12" s="47"/>
    </row>
    <row r="13" spans="1:6" ht="22.5" customHeight="1">
      <c r="A13" s="187"/>
      <c r="B13" s="122"/>
      <c r="C13" s="122"/>
      <c r="D13" s="45"/>
      <c r="E13" s="46"/>
      <c r="F13" s="47"/>
    </row>
    <row r="14" spans="1:6" ht="22.5" customHeight="1">
      <c r="A14" s="187"/>
      <c r="B14" s="122"/>
      <c r="C14" s="122"/>
      <c r="D14" s="45"/>
      <c r="E14" s="46"/>
      <c r="F14" s="47"/>
    </row>
    <row r="15" spans="1:6" ht="22.5" customHeight="1">
      <c r="A15" s="43"/>
      <c r="B15" s="122"/>
      <c r="C15" s="122"/>
      <c r="D15" s="45"/>
      <c r="E15" s="46"/>
      <c r="F15" s="47"/>
    </row>
    <row r="16" spans="1:6" ht="22.5" customHeight="1">
      <c r="A16" s="43"/>
      <c r="B16" s="122"/>
      <c r="C16" s="122"/>
      <c r="D16" s="45"/>
      <c r="E16" s="46"/>
      <c r="F16" s="47"/>
    </row>
    <row r="17" spans="1:6" ht="22.5" customHeight="1">
      <c r="A17" s="43"/>
      <c r="B17" s="122"/>
      <c r="C17" s="122"/>
      <c r="D17" s="45"/>
      <c r="E17" s="46"/>
      <c r="F17" s="47"/>
    </row>
    <row r="18" spans="1:6" ht="22.5" customHeight="1">
      <c r="A18" s="43"/>
      <c r="B18" s="122"/>
      <c r="C18" s="122"/>
      <c r="D18" s="45"/>
      <c r="E18" s="46"/>
      <c r="F18" s="47"/>
    </row>
    <row r="19" spans="1:6" ht="22.5" customHeight="1">
      <c r="A19" s="72" t="s">
        <v>64</v>
      </c>
      <c r="B19" s="88">
        <f>SUM(B4:B11)</f>
        <v>3553</v>
      </c>
      <c r="C19" s="88">
        <f>SUM(C4:C11)</f>
        <v>2674</v>
      </c>
      <c r="D19" s="73">
        <f t="shared" ref="D19:D24" si="1">(C19/B19-1)*100</f>
        <v>-24.739656628201523</v>
      </c>
      <c r="E19" s="46"/>
      <c r="F19" s="47"/>
    </row>
    <row r="20" spans="1:6" ht="22.5" customHeight="1">
      <c r="A20" s="82" t="s">
        <v>33</v>
      </c>
      <c r="B20" s="88">
        <f>SUM(B21:B23)</f>
        <v>5237</v>
      </c>
      <c r="C20" s="88">
        <f>SUM(C21:C23)</f>
        <v>11259</v>
      </c>
      <c r="D20" s="73">
        <f t="shared" si="1"/>
        <v>114.98949780408631</v>
      </c>
      <c r="E20" s="46"/>
      <c r="F20" s="47"/>
    </row>
    <row r="21" spans="1:6" ht="22.5" customHeight="1">
      <c r="A21" s="54" t="s">
        <v>65</v>
      </c>
      <c r="B21" s="85">
        <v>5237</v>
      </c>
      <c r="C21" s="85">
        <v>259</v>
      </c>
      <c r="D21" s="45">
        <f t="shared" si="1"/>
        <v>-95.05442046973458</v>
      </c>
      <c r="E21" s="46"/>
      <c r="F21" s="47"/>
    </row>
    <row r="22" spans="1:6" ht="22.5" customHeight="1">
      <c r="A22" s="54" t="s">
        <v>66</v>
      </c>
      <c r="B22" s="85"/>
      <c r="C22" s="85"/>
      <c r="D22" s="45"/>
      <c r="E22" s="46"/>
      <c r="F22" s="47"/>
    </row>
    <row r="23" spans="1:6" s="126" customFormat="1" ht="22.5" customHeight="1">
      <c r="A23" s="144" t="s">
        <v>358</v>
      </c>
      <c r="B23" s="152"/>
      <c r="C23" s="152">
        <v>11000</v>
      </c>
      <c r="D23" s="135">
        <v>100</v>
      </c>
      <c r="E23" s="188"/>
    </row>
    <row r="24" spans="1:6" ht="21" customHeight="1">
      <c r="A24" s="55" t="s">
        <v>68</v>
      </c>
      <c r="B24" s="105">
        <f>SUM(B19:B20)</f>
        <v>8790</v>
      </c>
      <c r="C24" s="105">
        <f>SUM(C19:C20)</f>
        <v>13933</v>
      </c>
      <c r="D24" s="57">
        <f t="shared" si="1"/>
        <v>58.509670079635946</v>
      </c>
      <c r="E24" s="46"/>
      <c r="F24" s="47"/>
    </row>
  </sheetData>
  <mergeCells count="2">
    <mergeCell ref="A1:D1"/>
    <mergeCell ref="C2:D2"/>
  </mergeCells>
  <phoneticPr fontId="18" type="noConversion"/>
  <pageMargins left="0.74791666666666701" right="0.74791666666666701" top="0.98402777777777795" bottom="0.98402777777777795" header="0.51180555555555596" footer="0.51180555555555596"/>
  <pageSetup paperSize="9" firstPageNumber="3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D25"/>
  <sheetViews>
    <sheetView zoomScale="90" zoomScaleNormal="90" workbookViewId="0">
      <selection activeCell="D16" sqref="D16"/>
    </sheetView>
  </sheetViews>
  <sheetFormatPr defaultColWidth="9" defaultRowHeight="15.6"/>
  <cols>
    <col min="1" max="1" width="37.59765625" style="126" customWidth="1"/>
    <col min="2" max="4" width="13.5" style="126" customWidth="1"/>
    <col min="5" max="7" width="9" style="126"/>
    <col min="8" max="8" width="10.3984375" style="126" customWidth="1"/>
    <col min="9" max="9" width="9.69921875" style="126" customWidth="1"/>
    <col min="10" max="16384" width="9" style="126"/>
  </cols>
  <sheetData>
    <row r="1" spans="1:4" ht="26.25" customHeight="1">
      <c r="A1" s="245" t="s">
        <v>428</v>
      </c>
      <c r="B1" s="245"/>
      <c r="C1" s="245"/>
      <c r="D1" s="245"/>
    </row>
    <row r="2" spans="1:4" ht="19.5" customHeight="1">
      <c r="A2" s="150" t="s">
        <v>69</v>
      </c>
      <c r="B2" s="150"/>
      <c r="C2" s="246" t="s">
        <v>3</v>
      </c>
      <c r="D2" s="246"/>
    </row>
    <row r="3" spans="1:4" ht="52.5" customHeight="1">
      <c r="A3" s="129" t="s">
        <v>4</v>
      </c>
      <c r="B3" s="132" t="s">
        <v>5</v>
      </c>
      <c r="C3" s="151" t="s">
        <v>7</v>
      </c>
      <c r="D3" s="132" t="s">
        <v>9</v>
      </c>
    </row>
    <row r="4" spans="1:4" ht="22.5" customHeight="1">
      <c r="A4" s="158" t="s">
        <v>359</v>
      </c>
      <c r="B4" s="152"/>
      <c r="C4" s="152"/>
      <c r="D4" s="161"/>
    </row>
    <row r="5" spans="1:4" ht="22.5" customHeight="1">
      <c r="A5" s="158" t="s">
        <v>360</v>
      </c>
      <c r="B5" s="152"/>
      <c r="C5" s="152"/>
      <c r="D5" s="161"/>
    </row>
    <row r="6" spans="1:4" ht="42" customHeight="1">
      <c r="A6" s="189" t="s">
        <v>361</v>
      </c>
      <c r="B6" s="126">
        <v>8122</v>
      </c>
      <c r="C6" s="152">
        <v>12920</v>
      </c>
      <c r="D6" s="161">
        <f t="shared" ref="D6:D8" si="0">(C6/B6-1)*100</f>
        <v>59.074119674956904</v>
      </c>
    </row>
    <row r="7" spans="1:4" ht="22.5" customHeight="1">
      <c r="A7" s="158" t="s">
        <v>362</v>
      </c>
      <c r="C7" s="152"/>
      <c r="D7" s="161"/>
    </row>
    <row r="8" spans="1:4" ht="22.5" customHeight="1">
      <c r="A8" s="158" t="s">
        <v>363</v>
      </c>
      <c r="B8" s="126">
        <v>145</v>
      </c>
      <c r="C8" s="152">
        <v>225</v>
      </c>
      <c r="D8" s="161">
        <f t="shared" si="0"/>
        <v>55.172413793103445</v>
      </c>
    </row>
    <row r="9" spans="1:4" ht="22.5" customHeight="1">
      <c r="A9" s="158" t="s">
        <v>364</v>
      </c>
      <c r="C9" s="152"/>
      <c r="D9" s="161"/>
    </row>
    <row r="10" spans="1:4" ht="22.5" customHeight="1">
      <c r="A10" s="158" t="s">
        <v>365</v>
      </c>
      <c r="C10" s="152"/>
      <c r="D10" s="161"/>
    </row>
    <row r="11" spans="1:4" ht="42" customHeight="1">
      <c r="A11" s="189" t="s">
        <v>366</v>
      </c>
      <c r="C11" s="152"/>
      <c r="D11" s="161"/>
    </row>
    <row r="12" spans="1:4" ht="22.5" customHeight="1">
      <c r="A12" s="158" t="s">
        <v>367</v>
      </c>
      <c r="C12" s="152"/>
      <c r="D12" s="161"/>
    </row>
    <row r="13" spans="1:4" ht="22.5" customHeight="1">
      <c r="A13" s="158" t="s">
        <v>368</v>
      </c>
      <c r="C13" s="152">
        <v>259</v>
      </c>
      <c r="D13" s="161">
        <v>100</v>
      </c>
    </row>
    <row r="14" spans="1:4" ht="22.5" customHeight="1">
      <c r="A14" s="158" t="s">
        <v>426</v>
      </c>
      <c r="C14" s="152">
        <v>198</v>
      </c>
      <c r="D14" s="161">
        <v>100</v>
      </c>
    </row>
    <row r="15" spans="1:4" ht="22.5" customHeight="1">
      <c r="A15" s="158" t="s">
        <v>427</v>
      </c>
      <c r="C15" s="152">
        <v>12</v>
      </c>
      <c r="D15" s="161">
        <v>100</v>
      </c>
    </row>
    <row r="16" spans="1:4" ht="22.5" customHeight="1">
      <c r="A16" s="158" t="s">
        <v>429</v>
      </c>
      <c r="B16" s="152">
        <v>237</v>
      </c>
      <c r="C16" s="152"/>
      <c r="D16" s="161">
        <v>-100</v>
      </c>
    </row>
    <row r="17" spans="1:4" ht="22.5" customHeight="1">
      <c r="A17" s="142"/>
      <c r="B17" s="152"/>
      <c r="C17" s="152"/>
      <c r="D17" s="161"/>
    </row>
    <row r="18" spans="1:4" ht="22.5" customHeight="1">
      <c r="A18" s="142" t="s">
        <v>70</v>
      </c>
      <c r="B18" s="162">
        <f>SUM(B4:B16)</f>
        <v>8504</v>
      </c>
      <c r="C18" s="162">
        <f>SUM(C4:C5)</f>
        <v>0</v>
      </c>
      <c r="D18" s="163">
        <f t="shared" ref="D18:D23" si="1">(C18/B18-1)*100</f>
        <v>-100</v>
      </c>
    </row>
    <row r="19" spans="1:4" ht="22.5" customHeight="1">
      <c r="A19" s="142" t="s">
        <v>58</v>
      </c>
      <c r="B19" s="162">
        <f>SUM(B20:B22)</f>
        <v>286</v>
      </c>
      <c r="C19" s="162">
        <f>SUM(C20:C22)</f>
        <v>319</v>
      </c>
      <c r="D19" s="163">
        <f t="shared" si="1"/>
        <v>11.538461538461542</v>
      </c>
    </row>
    <row r="20" spans="1:4" ht="22.5" customHeight="1">
      <c r="A20" s="158" t="s">
        <v>59</v>
      </c>
      <c r="B20" s="152"/>
      <c r="C20" s="152"/>
      <c r="D20" s="161"/>
    </row>
    <row r="21" spans="1:4" ht="22.5" customHeight="1">
      <c r="A21" s="158" t="s">
        <v>71</v>
      </c>
      <c r="B21" s="153">
        <v>286</v>
      </c>
      <c r="C21" s="152">
        <v>319</v>
      </c>
      <c r="D21" s="161">
        <f t="shared" si="1"/>
        <v>11.538461538461542</v>
      </c>
    </row>
    <row r="22" spans="1:4" ht="22.5" customHeight="1">
      <c r="A22" s="158" t="s">
        <v>61</v>
      </c>
      <c r="B22" s="153"/>
      <c r="C22" s="152"/>
      <c r="D22" s="161"/>
    </row>
    <row r="23" spans="1:4" ht="21" customHeight="1">
      <c r="A23" s="145" t="s">
        <v>72</v>
      </c>
      <c r="B23" s="160">
        <f>SUM(B18,B19)</f>
        <v>8790</v>
      </c>
      <c r="C23" s="160">
        <f>SUM(C18,C19)</f>
        <v>319</v>
      </c>
      <c r="D23" s="164">
        <f t="shared" si="1"/>
        <v>-96.370875995449381</v>
      </c>
    </row>
    <row r="24" spans="1:4" ht="9.75" customHeight="1">
      <c r="A24" s="165"/>
      <c r="B24" s="133"/>
      <c r="C24" s="133"/>
      <c r="D24" s="166"/>
    </row>
    <row r="25" spans="1:4" ht="48" customHeight="1">
      <c r="A25" s="249"/>
      <c r="B25" s="249"/>
      <c r="C25" s="249"/>
      <c r="D25" s="249"/>
    </row>
  </sheetData>
  <mergeCells count="3">
    <mergeCell ref="A1:D1"/>
    <mergeCell ref="C2:D2"/>
    <mergeCell ref="A25:D25"/>
  </mergeCells>
  <phoneticPr fontId="18" type="noConversion"/>
  <pageMargins left="0.74791666666666701" right="0.74791666666666701" top="0.98402777777777795" bottom="0.98402777777777795" header="0.51180555555555596" footer="0.51180555555555596"/>
  <pageSetup paperSize="9" firstPageNumber="4" orientation="portrait" useFirstPageNumber="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D5" sqref="D5:D8"/>
    </sheetView>
  </sheetViews>
  <sheetFormatPr defaultColWidth="9" defaultRowHeight="15.6"/>
  <cols>
    <col min="1" max="1" width="35.19921875" customWidth="1"/>
    <col min="2" max="4" width="13.5" customWidth="1"/>
    <col min="8" max="8" width="10.3984375" customWidth="1"/>
    <col min="9" max="9" width="9.69921875" customWidth="1"/>
  </cols>
  <sheetData>
    <row r="1" spans="1:6" ht="26.25" customHeight="1">
      <c r="A1" s="245" t="s">
        <v>430</v>
      </c>
      <c r="B1" s="247"/>
      <c r="C1" s="247"/>
      <c r="D1" s="247"/>
    </row>
    <row r="2" spans="1:6" ht="19.5" customHeight="1">
      <c r="A2" s="150" t="s">
        <v>391</v>
      </c>
      <c r="B2" s="38"/>
      <c r="C2" s="248" t="s">
        <v>3</v>
      </c>
      <c r="D2" s="248"/>
    </row>
    <row r="3" spans="1:6" ht="52.5" customHeight="1">
      <c r="A3" s="41" t="s">
        <v>4</v>
      </c>
      <c r="B3" s="42" t="s">
        <v>5</v>
      </c>
      <c r="C3" s="117" t="s">
        <v>7</v>
      </c>
      <c r="D3" s="42" t="s">
        <v>9</v>
      </c>
      <c r="E3" s="43"/>
    </row>
    <row r="4" spans="1:6" ht="22.5" customHeight="1">
      <c r="A4" s="84" t="s">
        <v>78</v>
      </c>
      <c r="B4" s="85">
        <v>249</v>
      </c>
      <c r="C4" s="85">
        <v>300</v>
      </c>
      <c r="D4" s="45">
        <f>(C4/B4-1)*100</f>
        <v>20.481927710843383</v>
      </c>
      <c r="E4" s="46"/>
      <c r="F4" s="47"/>
    </row>
    <row r="5" spans="1:6" ht="22.5" customHeight="1">
      <c r="A5" s="86" t="s">
        <v>79</v>
      </c>
      <c r="B5" s="85"/>
      <c r="C5" s="85"/>
      <c r="D5" s="45"/>
      <c r="E5" s="46"/>
      <c r="F5" s="47"/>
    </row>
    <row r="6" spans="1:6" ht="22.5" customHeight="1">
      <c r="A6" s="86" t="s">
        <v>80</v>
      </c>
      <c r="B6" s="85"/>
      <c r="C6" s="85"/>
      <c r="D6" s="45"/>
      <c r="E6" s="46"/>
      <c r="F6" s="47"/>
    </row>
    <row r="7" spans="1:6" ht="22.5" customHeight="1">
      <c r="A7" s="91" t="s">
        <v>81</v>
      </c>
      <c r="B7" s="85"/>
      <c r="C7" s="85"/>
      <c r="D7" s="45"/>
      <c r="E7" s="46"/>
      <c r="F7" s="47"/>
    </row>
    <row r="8" spans="1:6" ht="22.5" customHeight="1">
      <c r="A8" s="91" t="s">
        <v>82</v>
      </c>
      <c r="B8" s="85"/>
      <c r="C8" s="85"/>
      <c r="D8" s="45"/>
      <c r="E8" s="46"/>
      <c r="F8" s="47"/>
    </row>
    <row r="9" spans="1:6" ht="22.5" customHeight="1">
      <c r="A9" s="84"/>
      <c r="B9" s="85"/>
      <c r="C9" s="85"/>
      <c r="D9" s="45"/>
      <c r="E9" s="46"/>
      <c r="F9" s="47"/>
    </row>
    <row r="10" spans="1:6" ht="22.5" customHeight="1">
      <c r="A10" s="84"/>
      <c r="B10" s="85"/>
      <c r="C10" s="85"/>
      <c r="D10" s="45"/>
      <c r="E10" s="46"/>
      <c r="F10" s="47"/>
    </row>
    <row r="11" spans="1:6" ht="22.5" customHeight="1">
      <c r="A11" s="49"/>
      <c r="B11" s="85"/>
      <c r="C11" s="85"/>
      <c r="D11" s="45"/>
      <c r="E11" s="46"/>
      <c r="F11" s="47"/>
    </row>
    <row r="12" spans="1:6" ht="22.5" customHeight="1">
      <c r="A12" s="72"/>
      <c r="B12" s="88"/>
      <c r="C12" s="88"/>
      <c r="D12" s="70"/>
      <c r="E12" s="46"/>
      <c r="F12" s="47"/>
    </row>
    <row r="13" spans="1:6" ht="22.5" customHeight="1">
      <c r="A13" s="82"/>
      <c r="B13" s="88"/>
      <c r="C13" s="88"/>
      <c r="D13" s="70"/>
      <c r="E13" s="46"/>
      <c r="F13" s="47"/>
    </row>
    <row r="14" spans="1:6" ht="22.5" customHeight="1">
      <c r="A14" s="54"/>
      <c r="B14" s="122"/>
      <c r="C14" s="122"/>
      <c r="D14" s="45"/>
      <c r="E14" s="46"/>
      <c r="F14" s="47"/>
    </row>
    <row r="15" spans="1:6" ht="22.5" customHeight="1">
      <c r="A15" s="54"/>
      <c r="B15" s="122"/>
      <c r="C15" s="122"/>
      <c r="D15" s="45"/>
      <c r="E15" s="46"/>
      <c r="F15" s="47"/>
    </row>
    <row r="16" spans="1:6" ht="22.5" customHeight="1">
      <c r="A16" s="54"/>
      <c r="B16" s="122"/>
      <c r="C16" s="122"/>
      <c r="D16" s="45"/>
      <c r="E16" s="46"/>
      <c r="F16" s="47"/>
    </row>
    <row r="17" spans="1:6" ht="22.5" customHeight="1">
      <c r="A17" s="43"/>
      <c r="B17" s="122"/>
      <c r="C17" s="122"/>
      <c r="D17" s="45"/>
      <c r="E17" s="46"/>
      <c r="F17" s="47"/>
    </row>
    <row r="18" spans="1:6" ht="22.5" customHeight="1">
      <c r="A18" s="43"/>
      <c r="B18" s="122"/>
      <c r="C18" s="122"/>
      <c r="D18" s="45"/>
      <c r="E18" s="46"/>
      <c r="F18" s="47"/>
    </row>
    <row r="19" spans="1:6" ht="22.5" customHeight="1">
      <c r="A19" s="43"/>
      <c r="B19" s="122"/>
      <c r="C19" s="122"/>
      <c r="D19" s="45"/>
      <c r="E19" s="46"/>
      <c r="F19" s="47"/>
    </row>
    <row r="20" spans="1:6" ht="22.5" customHeight="1">
      <c r="A20" s="43"/>
      <c r="B20" s="122"/>
      <c r="C20" s="122"/>
      <c r="D20" s="45"/>
      <c r="E20" s="46"/>
      <c r="F20" s="47"/>
    </row>
    <row r="21" spans="1:6" ht="22.5" customHeight="1">
      <c r="A21" s="43"/>
      <c r="B21" s="122"/>
      <c r="C21" s="122"/>
      <c r="D21" s="45"/>
      <c r="E21" s="46"/>
      <c r="F21" s="47"/>
    </row>
    <row r="22" spans="1:6" ht="22.5" customHeight="1">
      <c r="A22" s="72" t="s">
        <v>74</v>
      </c>
      <c r="B22" s="88">
        <f>SUM(B4:B8)</f>
        <v>249</v>
      </c>
      <c r="C22" s="88">
        <f>SUM(C4:C8)</f>
        <v>300</v>
      </c>
      <c r="D22" s="73">
        <f>(C22/B22-1)*100</f>
        <v>20.481927710843383</v>
      </c>
      <c r="E22" s="46"/>
      <c r="F22" s="47"/>
    </row>
    <row r="23" spans="1:6" ht="22.5" customHeight="1">
      <c r="A23" s="75" t="s">
        <v>75</v>
      </c>
      <c r="B23" s="87"/>
      <c r="C23" s="87"/>
      <c r="D23" s="45"/>
      <c r="E23" s="46"/>
      <c r="F23" s="47"/>
    </row>
    <row r="24" spans="1:6" ht="22.5" customHeight="1">
      <c r="A24" s="54"/>
      <c r="B24" s="85"/>
      <c r="C24" s="85"/>
      <c r="D24" s="45"/>
      <c r="E24" s="46"/>
      <c r="F24" s="47"/>
    </row>
    <row r="25" spans="1:6" ht="22.5" customHeight="1">
      <c r="A25" s="54"/>
      <c r="B25" s="85"/>
      <c r="C25" s="85"/>
      <c r="D25" s="45"/>
      <c r="E25" s="46"/>
      <c r="F25" s="47"/>
    </row>
    <row r="26" spans="1:6" ht="21" customHeight="1">
      <c r="A26" s="94" t="s">
        <v>83</v>
      </c>
      <c r="B26" s="105">
        <f>SUM(B22:B23)</f>
        <v>249</v>
      </c>
      <c r="C26" s="105">
        <f>SUM(C22:C23)</f>
        <v>300</v>
      </c>
      <c r="D26" s="57">
        <f>(C26/B26-1)*100</f>
        <v>20.481927710843383</v>
      </c>
      <c r="E26" s="46"/>
      <c r="F26" s="47"/>
    </row>
    <row r="27" spans="1:6" ht="21" customHeight="1">
      <c r="A27" s="78"/>
      <c r="B27" s="49"/>
      <c r="C27" s="49"/>
      <c r="D27" s="81"/>
      <c r="E27" s="43"/>
    </row>
    <row r="28" spans="1:6" ht="21" customHeight="1">
      <c r="A28" s="190"/>
      <c r="B28" s="190"/>
      <c r="C28" s="190"/>
      <c r="D28" s="190"/>
    </row>
  </sheetData>
  <mergeCells count="2">
    <mergeCell ref="A1:D1"/>
    <mergeCell ref="C2:D2"/>
  </mergeCells>
  <phoneticPr fontId="3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F14" sqref="F14"/>
    </sheetView>
  </sheetViews>
  <sheetFormatPr defaultColWidth="9" defaultRowHeight="15.6"/>
  <cols>
    <col min="1" max="1" width="35.19921875" customWidth="1"/>
    <col min="2" max="4" width="13.5" customWidth="1"/>
    <col min="8" max="8" width="10.3984375" customWidth="1"/>
    <col min="9" max="9" width="9.69921875" customWidth="1"/>
  </cols>
  <sheetData>
    <row r="1" spans="1:6" ht="26.25" customHeight="1">
      <c r="A1" s="245" t="s">
        <v>431</v>
      </c>
      <c r="B1" s="247"/>
      <c r="C1" s="247"/>
      <c r="D1" s="247"/>
    </row>
    <row r="2" spans="1:6" ht="19.5" customHeight="1">
      <c r="A2" s="150" t="s">
        <v>392</v>
      </c>
      <c r="B2" s="38"/>
      <c r="C2" s="248" t="s">
        <v>3</v>
      </c>
      <c r="D2" s="248"/>
    </row>
    <row r="3" spans="1:6" ht="52.5" customHeight="1">
      <c r="A3" s="41" t="s">
        <v>4</v>
      </c>
      <c r="B3" s="42" t="s">
        <v>5</v>
      </c>
      <c r="C3" s="117" t="s">
        <v>7</v>
      </c>
      <c r="D3" s="42" t="s">
        <v>9</v>
      </c>
      <c r="E3" s="43"/>
    </row>
    <row r="4" spans="1:6" ht="22.5" customHeight="1">
      <c r="A4" s="91" t="s">
        <v>84</v>
      </c>
      <c r="B4" s="152"/>
      <c r="C4" s="85"/>
      <c r="D4" s="45"/>
      <c r="E4" s="46"/>
      <c r="F4" s="47"/>
    </row>
    <row r="5" spans="1:6" ht="22.5" customHeight="1">
      <c r="A5" s="92" t="s">
        <v>85</v>
      </c>
      <c r="B5" s="152"/>
      <c r="C5" s="152">
        <f>SUM(C6:C10)</f>
        <v>0</v>
      </c>
      <c r="D5" s="45"/>
      <c r="E5" s="46"/>
      <c r="F5" s="47"/>
    </row>
    <row r="6" spans="1:6" ht="22.5" customHeight="1">
      <c r="A6" s="20" t="s">
        <v>86</v>
      </c>
      <c r="B6" s="152"/>
      <c r="C6" s="85"/>
      <c r="D6" s="45"/>
      <c r="E6" s="46"/>
      <c r="F6" s="47"/>
    </row>
    <row r="7" spans="1:6" ht="22.5" customHeight="1">
      <c r="A7" s="20" t="s">
        <v>87</v>
      </c>
      <c r="B7" s="152"/>
      <c r="C7" s="85"/>
      <c r="D7" s="45"/>
      <c r="E7" s="46"/>
      <c r="F7" s="47"/>
    </row>
    <row r="8" spans="1:6" ht="22.5" customHeight="1">
      <c r="A8" s="26" t="s">
        <v>88</v>
      </c>
      <c r="B8" s="152"/>
      <c r="C8" s="85"/>
      <c r="D8" s="45"/>
      <c r="E8" s="46"/>
      <c r="F8" s="47"/>
    </row>
    <row r="9" spans="1:6" ht="22.5" customHeight="1">
      <c r="A9" s="66" t="s">
        <v>89</v>
      </c>
      <c r="B9" s="119"/>
      <c r="C9" s="85"/>
      <c r="D9" s="45"/>
      <c r="E9" s="46"/>
      <c r="F9" s="47"/>
    </row>
    <row r="10" spans="1:6" ht="22.5" customHeight="1">
      <c r="A10" s="20" t="s">
        <v>90</v>
      </c>
      <c r="B10" s="152"/>
      <c r="C10" s="85"/>
      <c r="D10" s="45"/>
      <c r="E10" s="46"/>
      <c r="F10" s="47"/>
    </row>
    <row r="11" spans="1:6" ht="22.5" customHeight="1">
      <c r="A11" s="26" t="s">
        <v>91</v>
      </c>
      <c r="B11" s="119"/>
      <c r="C11" s="85"/>
      <c r="D11" s="45"/>
      <c r="E11" s="46"/>
      <c r="F11" s="47"/>
    </row>
    <row r="12" spans="1:6" ht="22.5" customHeight="1">
      <c r="A12" s="20" t="s">
        <v>92</v>
      </c>
      <c r="B12" s="152">
        <v>194</v>
      </c>
      <c r="C12" s="85">
        <v>225</v>
      </c>
      <c r="D12" s="45">
        <f t="shared" ref="D12" si="0">(C12/B12-1)*100</f>
        <v>15.97938144329898</v>
      </c>
      <c r="E12" s="46"/>
      <c r="F12" s="47"/>
    </row>
    <row r="13" spans="1:6" ht="22.5" customHeight="1">
      <c r="A13" s="91"/>
      <c r="B13" s="85"/>
      <c r="C13" s="85"/>
      <c r="D13" s="45"/>
      <c r="E13" s="46"/>
      <c r="F13" s="47"/>
    </row>
    <row r="14" spans="1:6" ht="22.5" customHeight="1">
      <c r="A14" s="91"/>
      <c r="B14" s="88"/>
      <c r="C14" s="88"/>
      <c r="D14" s="45"/>
      <c r="E14" s="46"/>
      <c r="F14" s="47"/>
    </row>
    <row r="15" spans="1:6" ht="22.5" customHeight="1">
      <c r="A15" s="20"/>
      <c r="B15" s="122"/>
      <c r="C15" s="122"/>
      <c r="D15" s="45"/>
      <c r="E15" s="46"/>
      <c r="F15" s="47"/>
    </row>
    <row r="16" spans="1:6" ht="22.5" customHeight="1">
      <c r="A16" s="54"/>
      <c r="B16" s="122"/>
      <c r="C16" s="122"/>
      <c r="D16" s="45"/>
      <c r="E16" s="46"/>
      <c r="F16" s="47"/>
    </row>
    <row r="17" spans="1:6" ht="22.5" customHeight="1">
      <c r="A17" s="54"/>
      <c r="B17" s="122"/>
      <c r="C17" s="122"/>
      <c r="D17" s="45"/>
      <c r="E17" s="46"/>
      <c r="F17" s="47"/>
    </row>
    <row r="18" spans="1:6" ht="22.5" customHeight="1">
      <c r="A18" s="43"/>
      <c r="B18" s="122"/>
      <c r="C18" s="122"/>
      <c r="D18" s="45"/>
      <c r="E18" s="46"/>
      <c r="F18" s="47"/>
    </row>
    <row r="19" spans="1:6" ht="22.5" customHeight="1">
      <c r="A19" s="43"/>
      <c r="B19" s="122"/>
      <c r="C19" s="122"/>
      <c r="D19" s="45"/>
      <c r="E19" s="46"/>
      <c r="F19" s="47"/>
    </row>
    <row r="20" spans="1:6" ht="22.5" customHeight="1">
      <c r="A20" s="43"/>
      <c r="B20" s="122"/>
      <c r="C20" s="122"/>
      <c r="D20" s="45"/>
      <c r="E20" s="46"/>
      <c r="F20" s="47"/>
    </row>
    <row r="21" spans="1:6" ht="22.5" customHeight="1">
      <c r="A21" s="43"/>
      <c r="B21" s="122"/>
      <c r="C21" s="122"/>
      <c r="D21" s="45"/>
      <c r="E21" s="46"/>
      <c r="F21" s="47"/>
    </row>
    <row r="22" spans="1:6" ht="22.5" customHeight="1">
      <c r="A22" s="43"/>
      <c r="B22" s="122"/>
      <c r="C22" s="122"/>
      <c r="D22" s="45"/>
      <c r="E22" s="46"/>
      <c r="F22" s="47"/>
    </row>
    <row r="23" spans="1:6" ht="22.5" customHeight="1">
      <c r="A23" s="72" t="s">
        <v>76</v>
      </c>
      <c r="B23" s="88">
        <f>SUM(B4,B5,B11,B12)</f>
        <v>194</v>
      </c>
      <c r="C23" s="88">
        <f>SUM(C4,C5,C11,C12)</f>
        <v>225</v>
      </c>
      <c r="D23" s="73">
        <f>(C23/B23-1)*100</f>
        <v>15.97938144329898</v>
      </c>
      <c r="E23" s="46"/>
      <c r="F23" s="47"/>
    </row>
    <row r="24" spans="1:6" ht="22.5" customHeight="1">
      <c r="A24" s="74" t="s">
        <v>93</v>
      </c>
      <c r="B24" s="87">
        <v>55</v>
      </c>
      <c r="C24" s="87">
        <v>75</v>
      </c>
      <c r="D24" s="45">
        <f>(C24/B24-1)*100</f>
        <v>36.363636363636353</v>
      </c>
      <c r="E24" s="46"/>
      <c r="F24" s="47"/>
    </row>
    <row r="25" spans="1:6" ht="22.5" customHeight="1">
      <c r="A25" s="75" t="s">
        <v>77</v>
      </c>
      <c r="B25" s="87"/>
      <c r="C25" s="87"/>
      <c r="D25" s="45"/>
      <c r="E25" s="46"/>
      <c r="F25" s="47"/>
    </row>
    <row r="26" spans="1:6" ht="22.5" customHeight="1">
      <c r="A26" s="54"/>
      <c r="B26" s="85"/>
      <c r="C26" s="85"/>
      <c r="D26" s="45"/>
      <c r="E26" s="46"/>
      <c r="F26" s="47"/>
    </row>
    <row r="27" spans="1:6" ht="22.5" customHeight="1">
      <c r="A27" s="54"/>
      <c r="B27" s="85"/>
      <c r="C27" s="85"/>
      <c r="D27" s="45"/>
      <c r="E27" s="46"/>
      <c r="F27" s="47"/>
    </row>
    <row r="28" spans="1:6" ht="21" customHeight="1">
      <c r="A28" s="94" t="s">
        <v>94</v>
      </c>
      <c r="B28" s="105">
        <f>SUM(B23:B25)</f>
        <v>249</v>
      </c>
      <c r="C28" s="105">
        <f>SUM(C23:C25)</f>
        <v>300</v>
      </c>
      <c r="D28" s="57">
        <f>(C28/B28-1)*100</f>
        <v>20.481927710843383</v>
      </c>
      <c r="E28" s="46"/>
      <c r="F28" s="47"/>
    </row>
    <row r="29" spans="1:6" ht="9.75" customHeight="1">
      <c r="A29" s="78"/>
      <c r="B29" s="49"/>
      <c r="C29" s="49"/>
      <c r="D29" s="81"/>
      <c r="E29" s="43"/>
    </row>
    <row r="30" spans="1:6" ht="44.25" customHeight="1">
      <c r="A30" s="250"/>
      <c r="B30" s="250"/>
      <c r="C30" s="250"/>
      <c r="D30" s="250"/>
    </row>
  </sheetData>
  <mergeCells count="3">
    <mergeCell ref="A1:D1"/>
    <mergeCell ref="C2:D2"/>
    <mergeCell ref="A30:D30"/>
  </mergeCells>
  <phoneticPr fontId="3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7"/>
  <sheetViews>
    <sheetView showZeros="0" zoomScale="80" zoomScaleNormal="80" workbookViewId="0">
      <selection activeCell="H35" sqref="H35"/>
    </sheetView>
  </sheetViews>
  <sheetFormatPr defaultColWidth="9" defaultRowHeight="15.6"/>
  <cols>
    <col min="1" max="1" width="33.59765625" customWidth="1"/>
    <col min="2" max="4" width="15" customWidth="1"/>
    <col min="8" max="8" width="10.3984375" customWidth="1"/>
    <col min="9" max="9" width="9.69921875" customWidth="1"/>
  </cols>
  <sheetData>
    <row r="1" spans="1:6" ht="21" customHeight="1">
      <c r="A1" s="245" t="s">
        <v>432</v>
      </c>
      <c r="B1" s="247"/>
      <c r="C1" s="247"/>
      <c r="D1" s="247"/>
    </row>
    <row r="2" spans="1:6" ht="16.5" customHeight="1">
      <c r="A2" s="150" t="s">
        <v>393</v>
      </c>
      <c r="B2" s="38"/>
      <c r="C2" s="248" t="s">
        <v>3</v>
      </c>
      <c r="D2" s="248"/>
    </row>
    <row r="3" spans="1:6" ht="36.75" customHeight="1">
      <c r="A3" s="41" t="s">
        <v>4</v>
      </c>
      <c r="B3" s="151" t="s">
        <v>373</v>
      </c>
      <c r="C3" s="151" t="s">
        <v>374</v>
      </c>
      <c r="D3" s="42" t="s">
        <v>9</v>
      </c>
      <c r="E3" s="43"/>
    </row>
    <row r="4" spans="1:6" ht="21.75" customHeight="1">
      <c r="A4" s="43" t="s">
        <v>10</v>
      </c>
      <c r="B4" s="167">
        <f>SUM(B5:B18)</f>
        <v>40526</v>
      </c>
      <c r="C4" s="167">
        <f>SUM(C5:C18)</f>
        <v>43500</v>
      </c>
      <c r="D4" s="45">
        <f>(C4/B4-1)*100</f>
        <v>7.338498741548638</v>
      </c>
      <c r="E4" s="49"/>
      <c r="F4" s="47"/>
    </row>
    <row r="5" spans="1:6" ht="21.75" customHeight="1">
      <c r="A5" s="133" t="s">
        <v>11</v>
      </c>
      <c r="B5" s="167">
        <v>22785</v>
      </c>
      <c r="C5" s="85">
        <v>25500</v>
      </c>
      <c r="D5" s="45">
        <f t="shared" ref="D5:D34" si="0">(C5/B5-1)*100</f>
        <v>11.915734035549708</v>
      </c>
      <c r="E5" s="49"/>
      <c r="F5" s="47"/>
    </row>
    <row r="6" spans="1:6" ht="21.75" customHeight="1">
      <c r="A6" s="133" t="s">
        <v>12</v>
      </c>
      <c r="B6" s="167">
        <v>3848</v>
      </c>
      <c r="C6" s="85">
        <v>4000</v>
      </c>
      <c r="D6" s="45"/>
      <c r="E6" s="49"/>
      <c r="F6" s="47"/>
    </row>
    <row r="7" spans="1:6" ht="21.75" customHeight="1">
      <c r="A7" s="133" t="s">
        <v>13</v>
      </c>
      <c r="B7" s="167">
        <v>5311</v>
      </c>
      <c r="C7" s="85">
        <v>5300</v>
      </c>
      <c r="D7" s="45">
        <f t="shared" si="0"/>
        <v>-0.20711730370928105</v>
      </c>
      <c r="E7" s="49"/>
      <c r="F7" s="47"/>
    </row>
    <row r="8" spans="1:6" ht="21.75" customHeight="1">
      <c r="A8" s="133" t="s">
        <v>14</v>
      </c>
      <c r="B8" s="167">
        <v>84</v>
      </c>
      <c r="C8" s="85">
        <v>90</v>
      </c>
      <c r="D8" s="45">
        <f t="shared" si="0"/>
        <v>7.1428571428571397</v>
      </c>
      <c r="E8" s="49"/>
      <c r="F8" s="47"/>
    </row>
    <row r="9" spans="1:6" ht="21.75" customHeight="1">
      <c r="A9" s="133" t="s">
        <v>15</v>
      </c>
      <c r="B9" s="167">
        <v>2939</v>
      </c>
      <c r="C9" s="85">
        <v>3400</v>
      </c>
      <c r="D9" s="45">
        <f t="shared" si="0"/>
        <v>15.68560734943858</v>
      </c>
      <c r="E9" s="49"/>
      <c r="F9" s="47"/>
    </row>
    <row r="10" spans="1:6" ht="21.75" customHeight="1">
      <c r="A10" s="133" t="s">
        <v>16</v>
      </c>
      <c r="B10" s="167">
        <v>1688</v>
      </c>
      <c r="C10" s="85">
        <v>1600</v>
      </c>
      <c r="D10" s="45">
        <f t="shared" si="0"/>
        <v>-5.2132701421800931</v>
      </c>
      <c r="E10" s="49"/>
      <c r="F10" s="47"/>
    </row>
    <row r="11" spans="1:6" ht="21.75" customHeight="1">
      <c r="A11" s="133" t="s">
        <v>17</v>
      </c>
      <c r="B11" s="167">
        <v>708</v>
      </c>
      <c r="C11" s="85">
        <v>600</v>
      </c>
      <c r="D11" s="45">
        <f t="shared" si="0"/>
        <v>-15.254237288135597</v>
      </c>
      <c r="E11" s="49"/>
      <c r="F11" s="47"/>
    </row>
    <row r="12" spans="1:6" ht="21.75" customHeight="1">
      <c r="A12" s="133" t="s">
        <v>18</v>
      </c>
      <c r="B12" s="167">
        <v>521</v>
      </c>
      <c r="C12" s="85">
        <v>600</v>
      </c>
      <c r="D12" s="45">
        <f t="shared" si="0"/>
        <v>15.163147792706333</v>
      </c>
      <c r="E12" s="49"/>
      <c r="F12" s="47"/>
    </row>
    <row r="13" spans="1:6" ht="21.75" customHeight="1">
      <c r="A13" s="133" t="s">
        <v>19</v>
      </c>
      <c r="B13" s="167">
        <v>64</v>
      </c>
      <c r="C13" s="85">
        <v>60</v>
      </c>
      <c r="D13" s="45">
        <f t="shared" si="0"/>
        <v>-6.25</v>
      </c>
      <c r="E13" s="49"/>
      <c r="F13" s="47"/>
    </row>
    <row r="14" spans="1:6" ht="21.75" customHeight="1">
      <c r="A14" s="133" t="s">
        <v>20</v>
      </c>
      <c r="B14" s="167">
        <v>681</v>
      </c>
      <c r="C14" s="85">
        <v>720</v>
      </c>
      <c r="D14" s="45">
        <f t="shared" si="0"/>
        <v>5.7268722466960353</v>
      </c>
      <c r="E14" s="49"/>
      <c r="F14" s="47"/>
    </row>
    <row r="15" spans="1:6" ht="21.75" customHeight="1">
      <c r="A15" s="133" t="s">
        <v>21</v>
      </c>
      <c r="B15" s="167">
        <v>1338</v>
      </c>
      <c r="C15" s="85">
        <v>1000</v>
      </c>
      <c r="D15" s="45">
        <f t="shared" si="0"/>
        <v>-25.261584454409569</v>
      </c>
      <c r="E15" s="49"/>
      <c r="F15" s="47"/>
    </row>
    <row r="16" spans="1:6" ht="21.75" customHeight="1">
      <c r="A16" s="133" t="s">
        <v>22</v>
      </c>
      <c r="B16" s="167">
        <v>559</v>
      </c>
      <c r="C16" s="85">
        <v>600</v>
      </c>
      <c r="D16" s="45">
        <f t="shared" si="0"/>
        <v>7.3345259391770945</v>
      </c>
      <c r="E16" s="49"/>
      <c r="F16" s="47"/>
    </row>
    <row r="17" spans="1:6" ht="21.75" customHeight="1">
      <c r="A17" s="136" t="s">
        <v>23</v>
      </c>
      <c r="B17" s="167"/>
      <c r="C17" s="85"/>
      <c r="D17" s="45"/>
      <c r="E17" s="49"/>
      <c r="F17" s="47"/>
    </row>
    <row r="18" spans="1:6" ht="21.75" customHeight="1">
      <c r="A18" s="136" t="s">
        <v>369</v>
      </c>
      <c r="B18" s="167"/>
      <c r="C18" s="85">
        <v>30</v>
      </c>
      <c r="D18" s="45"/>
      <c r="E18" s="49"/>
      <c r="F18" s="47"/>
    </row>
    <row r="19" spans="1:6" ht="21.75" customHeight="1">
      <c r="A19" s="43" t="s">
        <v>24</v>
      </c>
      <c r="B19" s="167">
        <f>SUM(B20:B26)</f>
        <v>20648</v>
      </c>
      <c r="C19" s="167">
        <f>SUM(C20:C26)</f>
        <v>23792</v>
      </c>
      <c r="D19" s="45">
        <f t="shared" si="0"/>
        <v>15.226656334753974</v>
      </c>
      <c r="E19" s="49"/>
      <c r="F19" s="47"/>
    </row>
    <row r="20" spans="1:6" ht="21.75" customHeight="1">
      <c r="A20" s="43" t="s">
        <v>25</v>
      </c>
      <c r="B20" s="167">
        <v>2346</v>
      </c>
      <c r="C20" s="85">
        <v>2500</v>
      </c>
      <c r="D20" s="45">
        <f t="shared" si="0"/>
        <v>6.5643648763853424</v>
      </c>
      <c r="E20" s="49"/>
      <c r="F20" s="47"/>
    </row>
    <row r="21" spans="1:6" ht="21.75" customHeight="1">
      <c r="A21" s="43" t="s">
        <v>26</v>
      </c>
      <c r="B21" s="167">
        <v>1610</v>
      </c>
      <c r="C21" s="85">
        <v>1600</v>
      </c>
      <c r="D21" s="45">
        <f t="shared" si="0"/>
        <v>-0.62111801242236142</v>
      </c>
      <c r="E21" s="49"/>
      <c r="F21" s="47"/>
    </row>
    <row r="22" spans="1:6" ht="21.75" customHeight="1">
      <c r="A22" s="43" t="s">
        <v>27</v>
      </c>
      <c r="B22" s="167">
        <v>942</v>
      </c>
      <c r="C22" s="85">
        <v>950</v>
      </c>
      <c r="D22" s="45">
        <f t="shared" si="0"/>
        <v>0.84925690021231404</v>
      </c>
      <c r="E22" s="49"/>
      <c r="F22" s="47"/>
    </row>
    <row r="23" spans="1:6" ht="21.75" customHeight="1">
      <c r="A23" s="43" t="s">
        <v>28</v>
      </c>
      <c r="B23" s="167">
        <v>7190</v>
      </c>
      <c r="C23" s="85">
        <v>5000</v>
      </c>
      <c r="D23" s="45">
        <f t="shared" si="0"/>
        <v>-30.458970792767737</v>
      </c>
      <c r="E23" s="49"/>
      <c r="F23" s="47"/>
    </row>
    <row r="24" spans="1:6" ht="21.75" customHeight="1">
      <c r="A24" s="43" t="s">
        <v>29</v>
      </c>
      <c r="B24" s="167">
        <v>5044</v>
      </c>
      <c r="C24" s="85">
        <v>6692</v>
      </c>
      <c r="D24" s="45">
        <f t="shared" si="0"/>
        <v>32.672482157018237</v>
      </c>
      <c r="E24" s="49"/>
      <c r="F24" s="47"/>
    </row>
    <row r="25" spans="1:6" ht="21.75" customHeight="1">
      <c r="A25" s="54" t="s">
        <v>95</v>
      </c>
      <c r="B25" s="167">
        <v>96</v>
      </c>
      <c r="C25" s="85"/>
      <c r="D25" s="45">
        <f t="shared" si="0"/>
        <v>-100</v>
      </c>
      <c r="E25" s="49"/>
      <c r="F25" s="47"/>
    </row>
    <row r="26" spans="1:6" ht="21.75" customHeight="1">
      <c r="A26" s="43" t="s">
        <v>31</v>
      </c>
      <c r="B26" s="167">
        <v>3420</v>
      </c>
      <c r="C26" s="85">
        <v>7050</v>
      </c>
      <c r="D26" s="45">
        <f t="shared" si="0"/>
        <v>106.14035087719299</v>
      </c>
      <c r="E26" s="49"/>
      <c r="F26" s="47"/>
    </row>
    <row r="27" spans="1:6" ht="21.75" customHeight="1">
      <c r="A27" s="72" t="s">
        <v>32</v>
      </c>
      <c r="B27" s="168">
        <f>SUM(B4,B19)</f>
        <v>61174</v>
      </c>
      <c r="C27" s="168">
        <f>SUM(C4,C19)</f>
        <v>67292</v>
      </c>
      <c r="D27" s="73">
        <f t="shared" si="0"/>
        <v>10.000980808840353</v>
      </c>
      <c r="E27" s="49"/>
      <c r="F27" s="47"/>
    </row>
    <row r="28" spans="1:6" ht="21.75" customHeight="1">
      <c r="A28" s="82" t="s">
        <v>96</v>
      </c>
      <c r="B28" s="169">
        <f>SUM(B29:B33)</f>
        <v>83518</v>
      </c>
      <c r="C28" s="169">
        <f>SUM(C29:C33)</f>
        <v>83590</v>
      </c>
      <c r="D28" s="73">
        <f t="shared" si="0"/>
        <v>8.6208960942557589E-2</v>
      </c>
      <c r="E28" s="49"/>
      <c r="F28" s="47"/>
    </row>
    <row r="29" spans="1:6" ht="21.75" customHeight="1">
      <c r="A29" s="54" t="s">
        <v>34</v>
      </c>
      <c r="B29" s="167">
        <v>74359</v>
      </c>
      <c r="C29" s="85">
        <v>64279</v>
      </c>
      <c r="D29" s="45">
        <f t="shared" si="0"/>
        <v>-13.555857394531934</v>
      </c>
      <c r="E29" s="49"/>
      <c r="F29" s="47"/>
    </row>
    <row r="30" spans="1:6" ht="21.75" customHeight="1">
      <c r="A30" s="54" t="s">
        <v>35</v>
      </c>
      <c r="B30" s="167"/>
      <c r="C30" s="85"/>
      <c r="D30" s="45"/>
      <c r="E30" s="49"/>
      <c r="F30" s="47"/>
    </row>
    <row r="31" spans="1:6" ht="21.75" customHeight="1">
      <c r="A31" s="54" t="s">
        <v>36</v>
      </c>
      <c r="B31" s="167"/>
      <c r="C31" s="85">
        <v>787</v>
      </c>
      <c r="D31" s="45">
        <v>100</v>
      </c>
      <c r="E31" s="49"/>
      <c r="F31" s="47"/>
    </row>
    <row r="32" spans="1:6" ht="21.75" customHeight="1">
      <c r="A32" s="54" t="s">
        <v>37</v>
      </c>
      <c r="B32" s="167">
        <v>459</v>
      </c>
      <c r="C32" s="85">
        <v>5524</v>
      </c>
      <c r="D32" s="45">
        <f>(C32/B32-1)*100</f>
        <v>1103.4858387799566</v>
      </c>
      <c r="E32" s="49"/>
      <c r="F32" s="47"/>
    </row>
    <row r="33" spans="1:6" s="126" customFormat="1" ht="21.75" customHeight="1">
      <c r="A33" s="144" t="s">
        <v>375</v>
      </c>
      <c r="B33" s="167">
        <v>8700</v>
      </c>
      <c r="C33" s="170">
        <v>13000</v>
      </c>
      <c r="D33" s="135">
        <f t="shared" si="0"/>
        <v>49.425287356321832</v>
      </c>
      <c r="E33" s="133"/>
    </row>
    <row r="34" spans="1:6" ht="21.75" customHeight="1">
      <c r="A34" s="55" t="s">
        <v>38</v>
      </c>
      <c r="B34" s="171">
        <f>SUM(B27:B28)</f>
        <v>144692</v>
      </c>
      <c r="C34" s="171">
        <f>SUM(C27:C28)</f>
        <v>150882</v>
      </c>
      <c r="D34" s="114">
        <f t="shared" si="0"/>
        <v>4.2780526912338024</v>
      </c>
      <c r="E34" s="49"/>
      <c r="F34" s="47"/>
    </row>
    <row r="35" spans="1:6" ht="21" customHeight="1"/>
    <row r="36" spans="1:6" ht="21" customHeight="1"/>
    <row r="37" spans="1:6" ht="21" customHeight="1"/>
  </sheetData>
  <mergeCells count="2">
    <mergeCell ref="A1:D1"/>
    <mergeCell ref="C2:D2"/>
  </mergeCells>
  <phoneticPr fontId="18" type="noConversion"/>
  <pageMargins left="0.86527777777777803" right="0.74791666666666701" top="0.61875000000000002" bottom="0.73888888888888904" header="0.21875" footer="0.51180555555555596"/>
  <pageSetup paperSize="9" scale="95" firstPageNumber="9" orientation="portrait" useFirstPageNumber="1" r:id="rId1"/>
  <headerFooter alignWithMargins="0">
    <oddFooter>&amp;C13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10</vt:i4>
      </vt:variant>
    </vt:vector>
  </HeadingPairs>
  <TitlesOfParts>
    <vt:vector size="30" baseType="lpstr">
      <vt:lpstr>封面</vt:lpstr>
      <vt:lpstr>目录</vt:lpstr>
      <vt:lpstr>表一—白碱滩区2019年一般公共预算收入</vt:lpstr>
      <vt:lpstr>表二—白碱滩区2019年一般公共预算支出</vt:lpstr>
      <vt:lpstr>表三—白碱滩区2019年基金收入</vt:lpstr>
      <vt:lpstr>表四—白碱滩区2019年基金支出</vt:lpstr>
      <vt:lpstr>表五-白碱滩区2019年国有资本经营预算收入</vt:lpstr>
      <vt:lpstr>表六-白碱滩区2019年国有资本经营预算支出</vt:lpstr>
      <vt:lpstr>表七—白碱滩区2020年一般预算收入</vt:lpstr>
      <vt:lpstr>表八-白碱滩区2020年一般预算支出</vt:lpstr>
      <vt:lpstr>表九－转移支付补助预算表 </vt:lpstr>
      <vt:lpstr>表十-白碱滩区2020年基金收入</vt:lpstr>
      <vt:lpstr>表十一-白碱滩区2020年基金支出</vt:lpstr>
      <vt:lpstr>表十二-上级转移支付补助分配表（政府性基金）</vt:lpstr>
      <vt:lpstr>表十三-白碱滩区2020年国有资本经营收入</vt:lpstr>
      <vt:lpstr>表十四-白碱滩区2020年国有资本经营支出</vt:lpstr>
      <vt:lpstr>附表一“三公”经费支出</vt:lpstr>
      <vt:lpstr>附表二一般公共预算支出功能分类</vt:lpstr>
      <vt:lpstr>附表三 一般公共预算支出经济分类</vt:lpstr>
      <vt:lpstr>附表四 白碱滩区地方政府债务余额情况表</vt:lpstr>
      <vt:lpstr>'表八-白碱滩区2020年一般预算支出'!Print_Area</vt:lpstr>
      <vt:lpstr>表二—白碱滩区2019年一般公共预算支出!Print_Area</vt:lpstr>
      <vt:lpstr>表七—白碱滩区2020年一般预算收入!Print_Area</vt:lpstr>
      <vt:lpstr>表三—白碱滩区2019年基金收入!Print_Area</vt:lpstr>
      <vt:lpstr>'表十-白碱滩区2020年基金收入'!Print_Area</vt:lpstr>
      <vt:lpstr>'表十一-白碱滩区2020年基金支出'!Print_Area</vt:lpstr>
      <vt:lpstr>表四—白碱滩区2019年基金支出!Print_Area</vt:lpstr>
      <vt:lpstr>表一—白碱滩区2019年一般公共预算收入!Print_Area</vt:lpstr>
      <vt:lpstr>'表十一-白碱滩区2020年基金支出'!Print_Titles</vt:lpstr>
      <vt:lpstr>表四—白碱滩区2019年基金支出!Print_Titles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CurUserName</dc:creator>
  <cp:lastModifiedBy>未定义</cp:lastModifiedBy>
  <cp:lastPrinted>2019-01-21T09:34:36Z</cp:lastPrinted>
  <dcterms:created xsi:type="dcterms:W3CDTF">2009-07-11T03:43:00Z</dcterms:created>
  <dcterms:modified xsi:type="dcterms:W3CDTF">2020-05-26T03:43:08Z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