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76" windowHeight="12540" tabRatio="597" firstSheet="18" activeTab="19"/>
  </bookViews>
  <sheets>
    <sheet name="封面" sheetId="55" r:id="rId1"/>
    <sheet name="目录" sheetId="51" r:id="rId2"/>
    <sheet name="表一—乌尔禾区一般公共预算收入" sheetId="2" r:id="rId3"/>
    <sheet name="表二—乌尔禾区一般公共预算支出" sheetId="3" r:id="rId4"/>
    <sheet name="表三—乌尔禾区基金收入" sheetId="14" r:id="rId5"/>
    <sheet name="表四—乌尔禾区基金支出" sheetId="29" r:id="rId6"/>
    <sheet name="表五-乌尔禾区国有资本经营预算收入" sheetId="56" r:id="rId7"/>
    <sheet name="表六-乌尔禾区国有资本经营预算支出" sheetId="57" r:id="rId8"/>
    <sheet name="表七—乌尔禾区一般预算收入" sheetId="23" r:id="rId9"/>
    <sheet name="表八-乌尔禾区一般预算支出" sheetId="26" r:id="rId10"/>
    <sheet name="表九－转移支付补助预算表 " sheetId="48" r:id="rId11"/>
    <sheet name="表十-乌尔禾区基金收入" sheetId="27" r:id="rId12"/>
    <sheet name="表十一-乌尔禾区基金支出" sheetId="18" r:id="rId13"/>
    <sheet name="表十二-上级转移支付补助分配表（政府性基金）" sheetId="58" r:id="rId14"/>
    <sheet name="表十三-乌尔禾区国有资本经营收入" sheetId="54" r:id="rId15"/>
    <sheet name="表十四-乌尔禾区国有资本经营支出" sheetId="53" r:id="rId16"/>
    <sheet name="附表一“三公”经费支出" sheetId="47" r:id="rId17"/>
    <sheet name="附表二一般公共预算支出功能分类" sheetId="44" r:id="rId18"/>
    <sheet name="附表三 一般公共预算支出经济分类" sheetId="49" r:id="rId19"/>
    <sheet name="附表四 乌尔禾区地方政府债务余额情况表" sheetId="52" r:id="rId20"/>
  </sheets>
  <definedNames>
    <definedName name="_xlnm.Print_Area" localSheetId="9">'表八-乌尔禾区一般预算支出'!$A$1:$D$33</definedName>
    <definedName name="_xlnm.Print_Area" localSheetId="3">表二—乌尔禾区一般公共预算支出!$A$1:$F$33</definedName>
    <definedName name="_xlnm.Print_Area" localSheetId="8">表七—乌尔禾区一般预算收入!$A$1:$D$34</definedName>
    <definedName name="_xlnm.Print_Area" localSheetId="4">表三—乌尔禾区基金收入!$A$1:$D$24</definedName>
    <definedName name="_xlnm.Print_Area" localSheetId="11">'表十-乌尔禾区基金收入'!$A$1:$D$24</definedName>
    <definedName name="_xlnm.Print_Area" localSheetId="12">'表十一-乌尔禾区基金支出'!$A$1:$D$25</definedName>
    <definedName name="_xlnm.Print_Area" localSheetId="5">表四—乌尔禾区基金支出!$A$1:$D$22</definedName>
    <definedName name="_xlnm.Print_Area" localSheetId="2">表一—乌尔禾区一般公共预算收入!$A$1:$F$33</definedName>
    <definedName name="_xlnm.Print_Titles" localSheetId="12">'表十一-乌尔禾区基金支出'!$1:$3</definedName>
    <definedName name="_xlnm.Print_Titles" localSheetId="5">表四—乌尔禾区基金支出!$1:$3</definedName>
  </definedNames>
  <calcPr calcId="125725"/>
</workbook>
</file>

<file path=xl/calcChain.xml><?xml version="1.0" encoding="utf-8"?>
<calcChain xmlns="http://schemas.openxmlformats.org/spreadsheetml/2006/main">
  <c r="I11" i="52"/>
  <c r="H11"/>
  <c r="G11"/>
  <c r="F11"/>
  <c r="E11"/>
  <c r="D11"/>
  <c r="C11"/>
  <c r="B11"/>
  <c r="G10"/>
  <c r="C10"/>
  <c r="B10"/>
  <c r="G9"/>
  <c r="C9"/>
  <c r="B9"/>
  <c r="G8"/>
  <c r="C8"/>
  <c r="B8"/>
  <c r="B7"/>
  <c r="G6"/>
  <c r="C6"/>
  <c r="B6"/>
  <c r="B22" i="49"/>
  <c r="B19"/>
  <c r="B10"/>
  <c r="B5"/>
  <c r="D4"/>
  <c r="B29" s="1"/>
  <c r="B4"/>
  <c r="B1278" i="44"/>
  <c r="B1273"/>
  <c r="B1271"/>
  <c r="B1266"/>
  <c r="B1265"/>
  <c r="B1257"/>
  <c r="B1253"/>
  <c r="B1240"/>
  <c r="B1232"/>
  <c r="B1226"/>
  <c r="B1220"/>
  <c r="B1208"/>
  <c r="B1207"/>
  <c r="B1195"/>
  <c r="B1189"/>
  <c r="B1184"/>
  <c r="B1170"/>
  <c r="B1155"/>
  <c r="B1154"/>
  <c r="B1150"/>
  <c r="B1146"/>
  <c r="B1135"/>
  <c r="B1134"/>
  <c r="B1118"/>
  <c r="B1091"/>
  <c r="B1090"/>
  <c r="B1080"/>
  <c r="B1073"/>
  <c r="B1066"/>
  <c r="B1065"/>
  <c r="B1062"/>
  <c r="B1056"/>
  <c r="B1046"/>
  <c r="B1045"/>
  <c r="B1039"/>
  <c r="B1032"/>
  <c r="B1025"/>
  <c r="B1011"/>
  <c r="B1006"/>
  <c r="B990"/>
  <c r="B980"/>
  <c r="B979"/>
  <c r="B976"/>
  <c r="B971"/>
  <c r="B964"/>
  <c r="B959"/>
  <c r="B949"/>
  <c r="B939"/>
  <c r="B916"/>
  <c r="B915"/>
  <c r="B912"/>
  <c r="B909"/>
  <c r="B902"/>
  <c r="B895"/>
  <c r="B884"/>
  <c r="B856"/>
  <c r="B831"/>
  <c r="B805"/>
  <c r="B804"/>
  <c r="B798"/>
  <c r="B786"/>
  <c r="B785"/>
  <c r="B769"/>
  <c r="B761"/>
  <c r="B756"/>
  <c r="B753"/>
  <c r="B747"/>
  <c r="B740"/>
  <c r="B735"/>
  <c r="B727"/>
  <c r="B723"/>
  <c r="B713"/>
  <c r="B712"/>
  <c r="B710"/>
  <c r="B708"/>
  <c r="B699"/>
  <c r="B696"/>
  <c r="B692"/>
  <c r="B688"/>
  <c r="B683"/>
  <c r="B679"/>
  <c r="B676"/>
  <c r="B664"/>
  <c r="B660"/>
  <c r="B646"/>
  <c r="B641"/>
  <c r="B640"/>
  <c r="B636"/>
  <c r="B628"/>
  <c r="B623"/>
  <c r="B619"/>
  <c r="B616"/>
  <c r="B613"/>
  <c r="B610"/>
  <c r="B607"/>
  <c r="B604"/>
  <c r="B599"/>
  <c r="B590"/>
  <c r="B582"/>
  <c r="B575"/>
  <c r="B567"/>
  <c r="B557"/>
  <c r="B553"/>
  <c r="B545"/>
  <c r="B543"/>
  <c r="B535"/>
  <c r="B521"/>
  <c r="B520"/>
  <c r="B516"/>
  <c r="B508"/>
  <c r="B499"/>
  <c r="B488"/>
  <c r="B480"/>
  <c r="B464"/>
  <c r="B463"/>
  <c r="B458"/>
  <c r="B454"/>
  <c r="B450"/>
  <c r="B443"/>
  <c r="B438"/>
  <c r="B433"/>
  <c r="B429"/>
  <c r="B423"/>
  <c r="B415"/>
  <c r="B410"/>
  <c r="B409"/>
  <c r="B401"/>
  <c r="B395"/>
  <c r="B391"/>
  <c r="B387"/>
  <c r="B383"/>
  <c r="B377"/>
  <c r="B371"/>
  <c r="B362"/>
  <c r="B357"/>
  <c r="B356"/>
  <c r="B354"/>
  <c r="B348"/>
  <c r="B340"/>
  <c r="B330"/>
  <c r="B320"/>
  <c r="B304"/>
  <c r="B295"/>
  <c r="B287"/>
  <c r="B280"/>
  <c r="B269"/>
  <c r="B266"/>
  <c r="B265"/>
  <c r="B254"/>
  <c r="B253"/>
  <c r="B249"/>
  <c r="B246"/>
  <c r="B231"/>
  <c r="B224"/>
  <c r="B218"/>
  <c r="B212"/>
  <c r="B204"/>
  <c r="B197"/>
  <c r="B190"/>
  <c r="B183"/>
  <c r="B176"/>
  <c r="B169"/>
  <c r="B163"/>
  <c r="B155"/>
  <c r="B148"/>
  <c r="B135"/>
  <c r="B124"/>
  <c r="B115"/>
  <c r="B105"/>
  <c r="B92"/>
  <c r="B83"/>
  <c r="B71"/>
  <c r="B60"/>
  <c r="B49"/>
  <c r="B38"/>
  <c r="B27"/>
  <c r="B18"/>
  <c r="B6"/>
  <c r="B5"/>
  <c r="D20" i="47"/>
  <c r="C20"/>
  <c r="B20"/>
  <c r="D7"/>
  <c r="D6"/>
  <c r="D5"/>
  <c r="D29" i="53"/>
  <c r="C29"/>
  <c r="B29"/>
  <c r="D25"/>
  <c r="D24"/>
  <c r="C24"/>
  <c r="B24"/>
  <c r="D9"/>
  <c r="D5"/>
  <c r="C5"/>
  <c r="B5"/>
  <c r="D26" i="54"/>
  <c r="C26"/>
  <c r="B26"/>
  <c r="D22"/>
  <c r="C22"/>
  <c r="B22"/>
  <c r="D8"/>
  <c r="C25" i="58"/>
  <c r="B25"/>
  <c r="D5"/>
  <c r="D25" i="18"/>
  <c r="C25"/>
  <c r="B25"/>
  <c r="D22"/>
  <c r="D20"/>
  <c r="C20"/>
  <c r="B20"/>
  <c r="D19"/>
  <c r="C19"/>
  <c r="B19"/>
  <c r="D13"/>
  <c r="D11"/>
  <c r="D9"/>
  <c r="D8"/>
  <c r="D6"/>
  <c r="D4"/>
  <c r="D24" i="27"/>
  <c r="C24"/>
  <c r="B24"/>
  <c r="D23"/>
  <c r="D22"/>
  <c r="D21"/>
  <c r="D20"/>
  <c r="C20"/>
  <c r="B20"/>
  <c r="D19"/>
  <c r="C19"/>
  <c r="B19"/>
  <c r="D11"/>
  <c r="D10"/>
  <c r="D9"/>
  <c r="D8"/>
  <c r="D7"/>
  <c r="D6"/>
  <c r="D5"/>
  <c r="D4"/>
  <c r="D31" i="48"/>
  <c r="C31"/>
  <c r="B31"/>
  <c r="D26"/>
  <c r="D25"/>
  <c r="D22"/>
  <c r="D20"/>
  <c r="D12"/>
  <c r="D10"/>
  <c r="C10"/>
  <c r="B10"/>
  <c r="D6"/>
  <c r="D5"/>
  <c r="C5"/>
  <c r="B5"/>
  <c r="D33" i="26"/>
  <c r="C33"/>
  <c r="B33"/>
  <c r="D31"/>
  <c r="D30"/>
  <c r="D29"/>
  <c r="D28"/>
  <c r="C28"/>
  <c r="B28"/>
  <c r="D27"/>
  <c r="C27"/>
  <c r="B27"/>
  <c r="D26"/>
  <c r="D25"/>
  <c r="D21"/>
  <c r="D20"/>
  <c r="D19"/>
  <c r="D17"/>
  <c r="D16"/>
  <c r="D15"/>
  <c r="D14"/>
  <c r="D13"/>
  <c r="D12"/>
  <c r="D11"/>
  <c r="D10"/>
  <c r="D9"/>
  <c r="D8"/>
  <c r="D7"/>
  <c r="D6"/>
  <c r="D4"/>
  <c r="D34" i="23"/>
  <c r="C34"/>
  <c r="B34"/>
  <c r="D33"/>
  <c r="D32"/>
  <c r="D29"/>
  <c r="D28"/>
  <c r="C28"/>
  <c r="B28"/>
  <c r="D27"/>
  <c r="C27"/>
  <c r="B27"/>
  <c r="D26"/>
  <c r="D24"/>
  <c r="D22"/>
  <c r="D21"/>
  <c r="D20"/>
  <c r="D19"/>
  <c r="C19"/>
  <c r="B19"/>
  <c r="D16"/>
  <c r="D15"/>
  <c r="D14"/>
  <c r="D13"/>
  <c r="D12"/>
  <c r="D11"/>
  <c r="D10"/>
  <c r="D9"/>
  <c r="D8"/>
  <c r="D7"/>
  <c r="D5"/>
  <c r="D4"/>
  <c r="C4"/>
  <c r="B4"/>
  <c r="C28" i="57"/>
  <c r="B28"/>
  <c r="C23"/>
  <c r="B23"/>
  <c r="C5"/>
  <c r="B5"/>
  <c r="C26" i="56"/>
  <c r="B26"/>
  <c r="C22"/>
  <c r="B22"/>
  <c r="D21" i="29"/>
  <c r="C21"/>
  <c r="B21"/>
  <c r="D19"/>
  <c r="D17"/>
  <c r="C17"/>
  <c r="B17"/>
  <c r="D16"/>
  <c r="C16"/>
  <c r="B16"/>
  <c r="D11"/>
  <c r="D9"/>
  <c r="D8"/>
  <c r="D6"/>
  <c r="D5"/>
  <c r="D4"/>
  <c r="D24" i="14"/>
  <c r="C24"/>
  <c r="B24"/>
  <c r="D23"/>
  <c r="D21"/>
  <c r="D20"/>
  <c r="C20"/>
  <c r="B20"/>
  <c r="D19"/>
  <c r="C19"/>
  <c r="B19"/>
  <c r="D5"/>
  <c r="F33" i="3"/>
  <c r="E33"/>
  <c r="D33"/>
  <c r="C33"/>
  <c r="B33"/>
  <c r="F31"/>
  <c r="E31"/>
  <c r="F29"/>
  <c r="E29"/>
  <c r="F28"/>
  <c r="E28"/>
  <c r="D28"/>
  <c r="C28"/>
  <c r="B28"/>
  <c r="F27"/>
  <c r="E27"/>
  <c r="D27"/>
  <c r="C27"/>
  <c r="B27"/>
  <c r="F26"/>
  <c r="E26"/>
  <c r="F25"/>
  <c r="E25"/>
  <c r="E24"/>
  <c r="E23"/>
  <c r="F21"/>
  <c r="E21"/>
  <c r="F20"/>
  <c r="E20"/>
  <c r="F19"/>
  <c r="E19"/>
  <c r="F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F4"/>
  <c r="E4"/>
  <c r="F34" i="2"/>
  <c r="E34"/>
  <c r="D34"/>
  <c r="C34"/>
  <c r="B34"/>
  <c r="F33"/>
  <c r="E33"/>
  <c r="F32"/>
  <c r="E32"/>
  <c r="F31"/>
  <c r="F29"/>
  <c r="E29"/>
  <c r="F28"/>
  <c r="E28"/>
  <c r="D28"/>
  <c r="C28"/>
  <c r="B28"/>
  <c r="F27"/>
  <c r="E27"/>
  <c r="D27"/>
  <c r="C27"/>
  <c r="B27"/>
  <c r="F26"/>
  <c r="E26"/>
  <c r="F24"/>
  <c r="E24"/>
  <c r="F22"/>
  <c r="E22"/>
  <c r="F21"/>
  <c r="E21"/>
  <c r="F20"/>
  <c r="E20"/>
  <c r="F19"/>
  <c r="E19"/>
  <c r="D19"/>
  <c r="C19"/>
  <c r="B19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5"/>
  <c r="E5"/>
  <c r="F4"/>
  <c r="E4"/>
  <c r="D4"/>
  <c r="C4"/>
  <c r="B4"/>
  <c r="D25" i="58" l="1"/>
</calcChain>
</file>

<file path=xl/sharedStrings.xml><?xml version="1.0" encoding="utf-8"?>
<sst xmlns="http://schemas.openxmlformats.org/spreadsheetml/2006/main" count="1732" uniqueCount="1234">
  <si>
    <t xml:space="preserve">克拉玛依市乌尔禾区2019年预算执行情况和2020年预算（草案）
</t>
  </si>
  <si>
    <t>目   录</t>
  </si>
  <si>
    <t>第一部分 2019年预算执行情况</t>
  </si>
  <si>
    <t xml:space="preserve">二、2019年一般公共预算支出执行情况表（乌尔禾区) </t>
  </si>
  <si>
    <t xml:space="preserve">三、2019年政府性基金预算收入执行情况表（乌尔禾区) </t>
  </si>
  <si>
    <t xml:space="preserve">四、2019年政府性基金预算支出执行情况表（乌尔禾区) </t>
  </si>
  <si>
    <t xml:space="preserve">五、2019年国有资本经营预算收入执行情况表（乌尔禾区) </t>
  </si>
  <si>
    <t xml:space="preserve">六、2019年国有资本经营预算支出执行情况表（乌尔禾区) </t>
  </si>
  <si>
    <t>第二部分  2020年一般公共预算安排情况</t>
  </si>
  <si>
    <t xml:space="preserve">七、2020年一般公共预算收入安排情况表（乌尔禾区) </t>
  </si>
  <si>
    <t xml:space="preserve">八、2020年一般公共预算支出安排情况表（乌尔禾区) </t>
  </si>
  <si>
    <t>九、2020年上级转移支付补助预算表（一般公共预算-乌尔禾区)）</t>
  </si>
  <si>
    <t>第三部分  2020年政府性基金预算安排情况</t>
  </si>
  <si>
    <t xml:space="preserve">十、2020年政府性基金预算收入安排情况表（乌尔禾区) </t>
  </si>
  <si>
    <t xml:space="preserve">十一、2020年政府性基金预算支出安排情况表（乌尔禾区) </t>
  </si>
  <si>
    <t>十二、2020年上级转移支付补助预算表（政府性基金-乌尔禾区)）</t>
  </si>
  <si>
    <t>第四部分  2020年国有资本经营预算安排情况</t>
  </si>
  <si>
    <t xml:space="preserve">十三、2020年国有资本经营预算收入安排情况表（乌尔禾区) </t>
  </si>
  <si>
    <t xml:space="preserve">十四、2020年国有资本经营预算支出安排情况表（乌尔禾区) </t>
  </si>
  <si>
    <t>第五部分  附  表</t>
  </si>
  <si>
    <t>附表二、2020年乌尔禾区一般公共预算支出安排情况表（支出功能分类）</t>
  </si>
  <si>
    <t>附表三、2020年乌尔禾区一般公共预算支出安排情况表（政府预算支出经济分类）</t>
  </si>
  <si>
    <t>附表四、2019年乌尔禾区地方政府债务余额情况表</t>
  </si>
  <si>
    <t>表一</t>
  </si>
  <si>
    <t>单位：万元</t>
  </si>
  <si>
    <t>项目</t>
  </si>
  <si>
    <t>上年决算数</t>
  </si>
  <si>
    <t>预算数</t>
  </si>
  <si>
    <t>执行数</t>
  </si>
  <si>
    <t>为预算的%</t>
  </si>
  <si>
    <t>比上年增（减）%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</si>
  <si>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</si>
  <si>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</si>
  <si>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</si>
  <si>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</si>
  <si>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</si>
  <si>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</si>
  <si>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</si>
  <si>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</si>
  <si>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</si>
  <si>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</si>
  <si>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</si>
  <si>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</si>
  <si>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</si>
  <si>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 xml:space="preserve">    环境保护税</t>
  </si>
  <si>
    <t xml:space="preserve">    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</si>
  <si>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</si>
  <si>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</si>
  <si>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</si>
  <si>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</si>
  <si>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</si>
  <si>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国有资源（资产）有偿使用收入</t>
  </si>
  <si>
    <t>　　政府住房基金收入</t>
  </si>
  <si>
    <t>　　其他收入</t>
  </si>
  <si>
    <t>一般公共预算收入合计</t>
  </si>
  <si>
    <t>转移性收入合计</t>
  </si>
  <si>
    <t xml:space="preserve">     上级补助收入</t>
  </si>
  <si>
    <t xml:space="preserve">     上年结余</t>
  </si>
  <si>
    <t xml:space="preserve">     调入预算稳定调节基金</t>
  </si>
  <si>
    <t xml:space="preserve">     调入资金</t>
  </si>
  <si>
    <t xml:space="preserve">     债务转贷收入</t>
  </si>
  <si>
    <t>一般公共预算收入总计</t>
  </si>
  <si>
    <t>表二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</si>
  <si>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</si>
  <si>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</si>
  <si>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</si>
  <si>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</si>
  <si>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</si>
  <si>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</si>
  <si>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</si>
  <si>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</si>
  <si>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</si>
  <si>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</si>
  <si>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</si>
  <si>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</si>
  <si>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</si>
  <si>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</si>
  <si>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</si>
  <si>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</si>
  <si>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</si>
  <si>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</si>
  <si>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</si>
  <si>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</si>
  <si>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</si>
  <si>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</si>
  <si>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</si>
  <si>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一般公共预算支出合计</t>
  </si>
  <si>
    <t>转移性支出合计</t>
  </si>
  <si>
    <t xml:space="preserve">  上解上级支出</t>
  </si>
  <si>
    <t xml:space="preserve">  安排预算稳定调节基金</t>
  </si>
  <si>
    <t xml:space="preserve">  债务还本支出</t>
  </si>
  <si>
    <t xml:space="preserve">  年终结余</t>
  </si>
  <si>
    <t>一般公共预算支出总计</t>
  </si>
  <si>
    <t>表三</t>
  </si>
  <si>
    <t>一、农业土地开发资金收入</t>
  </si>
  <si>
    <t>二、国有土地使用权出让收入</t>
  </si>
  <si>
    <t>四、彩票公益金收入</t>
  </si>
  <si>
    <t>五、城市基础设施配套费收入</t>
  </si>
  <si>
    <t>六、污水处理费收入</t>
  </si>
  <si>
    <t>七、彩票发行机构和彩票销售机构的业务费用</t>
  </si>
  <si>
    <t>八、其他政府性基金收入</t>
  </si>
  <si>
    <t>九、专项债券对应项目专项收入</t>
  </si>
  <si>
    <t>政府性基金预算收入合计</t>
  </si>
  <si>
    <t xml:space="preserve">  上级补助收入</t>
  </si>
  <si>
    <t xml:space="preserve">  上年结余</t>
  </si>
  <si>
    <t xml:space="preserve">  债务转贷收入</t>
  </si>
  <si>
    <t>政府性基金预算收入总计</t>
  </si>
  <si>
    <t>表四</t>
  </si>
  <si>
    <t>一、旅游发展基金支出</t>
  </si>
  <si>
    <t>二、大中型水库移民后期扶持基金支出</t>
  </si>
  <si>
    <t>三、国有土地使用权出让收入及对应专项债务收入安排的支出</t>
  </si>
  <si>
    <t>四、农业土地开发资金安排的支出</t>
  </si>
  <si>
    <t>五、城市基础设施配套费安排的支出</t>
  </si>
  <si>
    <t>六、污水处理费安排的支出</t>
  </si>
  <si>
    <t>七、土地储备专项债券收入安排的支出</t>
  </si>
  <si>
    <t>八、其他政府性基金及对应专项债务收入安排的支出</t>
  </si>
  <si>
    <t>九、彩票发行销售机构业务费安排的支出</t>
  </si>
  <si>
    <t>十、彩票公益金安排的支出</t>
  </si>
  <si>
    <t>政府性基金预算支出合计</t>
  </si>
  <si>
    <t>　调出资金</t>
  </si>
  <si>
    <t>政府性基金预算支出总计</t>
  </si>
  <si>
    <t>表五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</si>
  <si>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</si>
  <si>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</si>
  <si>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</si>
  <si>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</si>
  <si>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</si>
  <si>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本年收入合计</t>
  </si>
  <si>
    <t>上年结余</t>
  </si>
  <si>
    <t>国有资本经营预算收入总计</t>
  </si>
  <si>
    <t>表六</t>
  </si>
  <si>
    <t>一、解决历史遗留问题及改革成本支出</t>
  </si>
  <si>
    <t>二、国有企业资本金注入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</si>
  <si>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国有经济结构调整支出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</si>
  <si>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公益性设施投资补助支出</t>
    </r>
  </si>
  <si>
    <t xml:space="preserve">      生态环境保护支出</t>
  </si>
  <si>
    <t xml:space="preserve">      支持科技进步支出</t>
  </si>
  <si>
    <t xml:space="preserve">      其他国有资本金注入</t>
  </si>
  <si>
    <t>三、国有企业政策性补贴</t>
  </si>
  <si>
    <t>四、其他国有资本经营预算支出</t>
  </si>
  <si>
    <t>本年支出合计</t>
  </si>
  <si>
    <t>调出资金</t>
  </si>
  <si>
    <t>年终结余</t>
  </si>
  <si>
    <t>国有资本经营预算支出总计</t>
  </si>
  <si>
    <t>表七</t>
  </si>
  <si>
    <r>
      <rPr>
        <sz val="12"/>
        <rFont val="宋体"/>
        <charset val="134"/>
      </rPr>
      <t>201</t>
    </r>
    <r>
      <rPr>
        <sz val="12"/>
        <rFont val="宋体"/>
        <charset val="134"/>
      </rPr>
      <t>9</t>
    </r>
    <r>
      <rPr>
        <sz val="12"/>
        <rFont val="宋体"/>
        <charset val="134"/>
      </rPr>
      <t>年执行数</t>
    </r>
  </si>
  <si>
    <r>
      <rPr>
        <sz val="12"/>
        <rFont val="宋体"/>
        <charset val="134"/>
      </rPr>
      <t>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年预算数</t>
    </r>
  </si>
  <si>
    <t xml:space="preserve">    政府住房基金收入</t>
  </si>
  <si>
    <t>转移性收入</t>
  </si>
  <si>
    <t>表八</t>
  </si>
  <si>
    <t>十四、资源勘探工业信息等支出</t>
  </si>
  <si>
    <t>转移性支出</t>
  </si>
  <si>
    <r>
      <rPr>
        <b/>
        <sz val="14"/>
        <rFont val="宋体"/>
        <charset val="134"/>
      </rPr>
      <t>2020</t>
    </r>
    <r>
      <rPr>
        <b/>
        <sz val="14"/>
        <rFont val="宋体"/>
        <charset val="134"/>
      </rPr>
      <t>年上级转移支付补助预算表</t>
    </r>
  </si>
  <si>
    <t>表九</t>
  </si>
  <si>
    <r>
      <rPr>
        <sz val="12"/>
        <rFont val="宋体"/>
        <charset val="134"/>
      </rPr>
      <t>20</t>
    </r>
    <r>
      <rPr>
        <sz val="12"/>
        <rFont val="宋体"/>
        <charset val="134"/>
      </rPr>
      <t>19</t>
    </r>
    <r>
      <rPr>
        <sz val="12"/>
        <rFont val="宋体"/>
        <charset val="134"/>
      </rPr>
      <t>年执行数</t>
    </r>
  </si>
  <si>
    <t>一、税收返还</t>
  </si>
  <si>
    <t xml:space="preserve">       所得税基数返还收入</t>
  </si>
  <si>
    <t xml:space="preserve">       增值税税收返还收入</t>
  </si>
  <si>
    <t xml:space="preserve">       消费税税收返还收入</t>
  </si>
  <si>
    <t xml:space="preserve">       其他税收返还收入</t>
  </si>
  <si>
    <t>二、一般性转移支付</t>
  </si>
  <si>
    <t xml:space="preserve">       体制补助收入</t>
  </si>
  <si>
    <t xml:space="preserve">       均衡性转移支付收入</t>
  </si>
  <si>
    <t xml:space="preserve">       县级基本财力保障机制奖补资金收入</t>
  </si>
  <si>
    <t xml:space="preserve">       结算补助收入</t>
  </si>
  <si>
    <t xml:space="preserve">       企事业单位划转补助收入</t>
  </si>
  <si>
    <t xml:space="preserve">       城乡义务教育转移支付收入</t>
  </si>
  <si>
    <t xml:space="preserve">       农村综合改革转移支付收入</t>
  </si>
  <si>
    <t xml:space="preserve">       固定数额补助收入</t>
  </si>
  <si>
    <t xml:space="preserve">       民族地区转移支付收入</t>
  </si>
  <si>
    <t xml:space="preserve">       公共安全共同财政事权转移支付收入</t>
  </si>
  <si>
    <t xml:space="preserve">       教育共同财政事权转移支付收入</t>
  </si>
  <si>
    <t xml:space="preserve">       社会保障和就业共同财政事权转移支付收入</t>
  </si>
  <si>
    <t xml:space="preserve">       卫生健康共同财政事权转移支付收入</t>
  </si>
  <si>
    <t xml:space="preserve">       住房保障共同财政事权转移支付收入</t>
  </si>
  <si>
    <t xml:space="preserve">       其他一般性转移支付收入</t>
  </si>
  <si>
    <t>三、专项转移支付</t>
  </si>
  <si>
    <t>合  计</t>
  </si>
  <si>
    <t xml:space="preserve"> </t>
  </si>
  <si>
    <t>表十</t>
  </si>
  <si>
    <t>2019年执行数</t>
  </si>
  <si>
    <t>2020年预算数</t>
  </si>
  <si>
    <t>表十一</t>
  </si>
  <si>
    <t xml:space="preserve">  上解支出</t>
  </si>
  <si>
    <t xml:space="preserve">  调出资金</t>
  </si>
  <si>
    <t>　债务转贷支出</t>
  </si>
  <si>
    <r>
      <rPr>
        <b/>
        <sz val="14"/>
        <rFont val="宋体"/>
        <charset val="134"/>
      </rPr>
      <t>2020</t>
    </r>
    <r>
      <rPr>
        <b/>
        <sz val="14"/>
        <rFont val="宋体"/>
        <charset val="134"/>
      </rPr>
      <t>年</t>
    </r>
    <r>
      <rPr>
        <b/>
        <sz val="14"/>
        <rFont val="宋体"/>
        <charset val="134"/>
      </rPr>
      <t>上级转移支付补助分配</t>
    </r>
    <r>
      <rPr>
        <b/>
        <sz val="14"/>
        <rFont val="宋体"/>
        <charset val="134"/>
      </rPr>
      <t>表</t>
    </r>
  </si>
  <si>
    <t>表十二</t>
  </si>
  <si>
    <t>政府性基金转移支付</t>
  </si>
  <si>
    <t>表十三</t>
  </si>
  <si>
    <t>表十四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</si>
  <si>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公益性设施投资支出</t>
    </r>
  </si>
  <si>
    <t>附表一:2020年克拉玛依乌尔禾区部门“三公”经费支出预算表</t>
  </si>
  <si>
    <t>2019年预算数</t>
  </si>
  <si>
    <t>一、因公出国（境）费用</t>
  </si>
  <si>
    <t>二、公务接待费</t>
  </si>
  <si>
    <t>三、公务用车购置及运行费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</si>
  <si>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其中：（1）公务用车运行维护费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</si>
  <si>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（2）公务用车购置费</t>
    </r>
  </si>
  <si>
    <t>支出合计</t>
  </si>
  <si>
    <t>注：1.公务用车是指党政机关用于履行公务的机动车辆，分为一般公务用车、执法执勤用车、特种专业技术用车和其他用车（如大中型载客车辆、载货车辆）。</t>
  </si>
  <si>
    <r>
      <rPr>
        <sz val="12"/>
        <rFont val="宋体"/>
        <charset val="134"/>
      </rPr>
      <t xml:space="preserve">    2</t>
    </r>
    <r>
      <rPr>
        <sz val="12"/>
        <rFont val="宋体"/>
        <charset val="134"/>
      </rPr>
      <t>.</t>
    </r>
    <r>
      <rPr>
        <sz val="12"/>
        <rFont val="宋体"/>
        <charset val="134"/>
      </rPr>
      <t>公务用车运行维护费反映公务用车燃料费、维修费、过桥过路费、保险费、安全奖励费用等支出。</t>
    </r>
  </si>
  <si>
    <t>附表二：2020年乌尔禾区一般公共预算支出安排情况表（支出功能分类）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</si>
  <si>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</si>
  <si>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</si>
  <si>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</si>
  <si>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</si>
  <si>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</si>
  <si>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</si>
  <si>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</si>
  <si>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</si>
  <si>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</si>
  <si>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</si>
  <si>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</si>
  <si>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</si>
  <si>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</si>
  <si>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</si>
  <si>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</si>
  <si>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</si>
  <si>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</si>
  <si>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</si>
  <si>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</si>
  <si>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</si>
  <si>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</si>
  <si>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</si>
  <si>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</si>
  <si>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</si>
  <si>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</si>
  <si>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</si>
  <si>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</si>
  <si>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</si>
  <si>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</si>
  <si>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</si>
  <si>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</si>
  <si>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</si>
  <si>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</si>
  <si>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</si>
  <si>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</si>
  <si>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</si>
  <si>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</si>
  <si>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</si>
  <si>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</si>
  <si>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</si>
  <si>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</si>
  <si>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</si>
  <si>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</si>
  <si>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</si>
  <si>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</si>
  <si>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</si>
  <si>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</si>
  <si>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</si>
  <si>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</si>
  <si>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</si>
  <si>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</si>
  <si>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</si>
  <si>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</si>
  <si>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</si>
  <si>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</si>
  <si>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</si>
  <si>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</si>
  <si>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</si>
  <si>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</si>
  <si>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</si>
  <si>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</si>
  <si>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</si>
  <si>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</si>
  <si>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</si>
  <si>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</si>
  <si>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</si>
  <si>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</si>
  <si>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</si>
  <si>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</si>
  <si>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</si>
  <si>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</si>
  <si>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</si>
  <si>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</si>
  <si>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</si>
  <si>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</si>
  <si>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</si>
  <si>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</si>
  <si>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</si>
  <si>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</si>
  <si>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</si>
  <si>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</si>
  <si>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</si>
  <si>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</si>
  <si>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</si>
  <si>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</si>
  <si>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</si>
  <si>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</si>
  <si>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</si>
  <si>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</si>
  <si>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</si>
  <si>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</si>
  <si>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</si>
  <si>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</si>
  <si>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</si>
  <si>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</si>
  <si>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</si>
  <si>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</si>
  <si>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</si>
  <si>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</si>
  <si>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</si>
  <si>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</si>
  <si>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</si>
  <si>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</si>
  <si>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</si>
  <si>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</si>
  <si>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</si>
  <si>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</si>
  <si>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</si>
  <si>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</si>
  <si>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</si>
  <si>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</si>
  <si>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</si>
  <si>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</si>
  <si>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</si>
  <si>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</si>
  <si>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</si>
  <si>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</si>
  <si>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</si>
  <si>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</si>
  <si>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</si>
  <si>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</si>
  <si>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</si>
  <si>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</si>
  <si>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</si>
  <si>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</si>
  <si>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</si>
  <si>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</si>
  <si>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</si>
  <si>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</si>
  <si>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</si>
  <si>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</si>
  <si>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</si>
  <si>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</si>
  <si>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</si>
  <si>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</si>
  <si>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</si>
  <si>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</si>
  <si>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</si>
  <si>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</si>
  <si>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</si>
  <si>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对外合作与交流</t>
  </si>
  <si>
    <t xml:space="preserve">      对外合作活动</t>
  </si>
  <si>
    <t xml:space="preserve">    其他外交支出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</si>
  <si>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</si>
  <si>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</si>
  <si>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</si>
  <si>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</si>
  <si>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</si>
  <si>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</si>
  <si>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</si>
  <si>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</si>
  <si>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</si>
  <si>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</si>
  <si>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</si>
  <si>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</si>
  <si>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</si>
  <si>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</si>
  <si>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</si>
  <si>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</si>
  <si>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</si>
  <si>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</si>
  <si>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</si>
  <si>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</si>
  <si>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</si>
  <si>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</si>
  <si>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</si>
  <si>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</si>
  <si>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</si>
  <si>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</si>
  <si>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</si>
  <si>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</si>
  <si>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</si>
  <si>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</si>
  <si>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</si>
  <si>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</si>
  <si>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</si>
  <si>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</si>
  <si>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</si>
  <si>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</si>
  <si>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</si>
  <si>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</si>
  <si>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</si>
  <si>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</si>
  <si>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</si>
  <si>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</si>
  <si>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</si>
  <si>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</si>
  <si>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</si>
  <si>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</si>
  <si>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</si>
  <si>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</si>
  <si>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</si>
  <si>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</si>
  <si>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</si>
  <si>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</si>
  <si>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</si>
  <si>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</si>
  <si>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</si>
  <si>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</si>
  <si>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</si>
  <si>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</si>
  <si>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</si>
  <si>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</si>
  <si>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</si>
  <si>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</si>
  <si>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</si>
  <si>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</si>
  <si>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</si>
  <si>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</si>
  <si>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</si>
  <si>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</si>
  <si>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</si>
  <si>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</si>
  <si>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</si>
  <si>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</si>
  <si>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</si>
  <si>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</si>
  <si>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</si>
  <si>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</si>
  <si>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</si>
  <si>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</si>
  <si>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</si>
  <si>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</si>
  <si>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</si>
  <si>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</si>
  <si>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</si>
  <si>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</si>
  <si>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</si>
  <si>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</si>
  <si>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</si>
  <si>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</si>
  <si>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</si>
  <si>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</si>
  <si>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</si>
  <si>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</si>
  <si>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</si>
  <si>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</si>
  <si>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</si>
  <si>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</si>
  <si>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</si>
  <si>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</si>
  <si>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</si>
  <si>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</si>
  <si>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</si>
  <si>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</si>
  <si>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</si>
  <si>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</si>
  <si>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</si>
  <si>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</si>
  <si>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</si>
  <si>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</si>
  <si>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</si>
  <si>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</si>
  <si>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</si>
  <si>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</si>
  <si>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</si>
  <si>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</si>
  <si>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</si>
  <si>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</si>
  <si>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</si>
  <si>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</si>
  <si>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</si>
  <si>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</si>
  <si>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</si>
  <si>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</si>
  <si>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</si>
  <si>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</si>
  <si>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</si>
  <si>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</si>
  <si>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</si>
  <si>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</si>
  <si>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</si>
  <si>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</si>
  <si>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</si>
  <si>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</si>
  <si>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</si>
  <si>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</si>
  <si>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</si>
  <si>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</si>
  <si>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</si>
  <si>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</si>
  <si>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</si>
  <si>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</si>
  <si>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</si>
  <si>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</si>
  <si>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</si>
  <si>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</si>
  <si>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</si>
  <si>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</si>
  <si>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</si>
  <si>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</si>
  <si>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</si>
  <si>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</si>
  <si>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</si>
  <si>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</si>
  <si>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</si>
  <si>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</si>
  <si>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</si>
  <si>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</si>
  <si>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</si>
  <si>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</si>
  <si>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</si>
  <si>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</si>
  <si>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</si>
  <si>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</si>
  <si>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</si>
  <si>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</si>
  <si>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</si>
  <si>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</si>
  <si>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</si>
  <si>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</si>
  <si>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</si>
  <si>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</si>
  <si>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</si>
  <si>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</si>
  <si>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</si>
  <si>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</si>
  <si>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</si>
  <si>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</si>
  <si>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</si>
  <si>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</si>
  <si>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</si>
  <si>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</si>
  <si>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</si>
  <si>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</si>
  <si>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</si>
  <si>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</si>
  <si>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</si>
  <si>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</si>
  <si>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</si>
  <si>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</si>
  <si>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</si>
  <si>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</si>
  <si>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</si>
  <si>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</si>
  <si>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</si>
  <si>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</si>
  <si>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</si>
  <si>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</si>
  <si>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</si>
  <si>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</si>
  <si>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</si>
  <si>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</si>
  <si>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</si>
  <si>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</si>
  <si>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</si>
  <si>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</si>
  <si>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</si>
  <si>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</si>
  <si>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</si>
  <si>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</si>
  <si>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</si>
  <si>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</si>
  <si>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</si>
  <si>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</si>
  <si>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</si>
  <si>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</si>
  <si>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</si>
  <si>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</si>
  <si>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</si>
  <si>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</si>
  <si>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</si>
  <si>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</si>
  <si>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</si>
  <si>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</si>
  <si>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</si>
  <si>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</si>
  <si>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</si>
  <si>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</si>
  <si>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</si>
  <si>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</si>
  <si>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</si>
  <si>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</si>
  <si>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</si>
  <si>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</si>
  <si>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</si>
  <si>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</si>
  <si>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</si>
  <si>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</si>
  <si>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</si>
  <si>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</si>
  <si>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</si>
  <si>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</si>
  <si>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</si>
  <si>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</si>
  <si>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</si>
  <si>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</si>
  <si>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</si>
  <si>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</si>
  <si>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</si>
  <si>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</si>
  <si>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</si>
  <si>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</si>
  <si>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</si>
  <si>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</si>
  <si>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</si>
  <si>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</si>
  <si>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</si>
  <si>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</si>
  <si>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</si>
  <si>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</si>
  <si>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</si>
  <si>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</si>
  <si>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</si>
  <si>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</si>
  <si>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</si>
  <si>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</si>
  <si>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</si>
  <si>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</si>
  <si>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</si>
  <si>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</si>
  <si>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</si>
  <si>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</si>
  <si>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</si>
  <si>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</si>
  <si>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</si>
  <si>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</si>
  <si>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</si>
  <si>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</si>
  <si>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</si>
  <si>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</si>
  <si>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</si>
  <si>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</si>
  <si>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</si>
  <si>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</si>
  <si>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</si>
  <si>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</si>
  <si>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</si>
  <si>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</si>
  <si>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</si>
  <si>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</si>
  <si>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</si>
  <si>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</si>
  <si>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</si>
  <si>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</si>
  <si>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</si>
  <si>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</si>
  <si>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</si>
  <si>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</si>
  <si>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</si>
  <si>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</si>
  <si>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</si>
  <si>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</si>
  <si>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</si>
  <si>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</si>
  <si>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</si>
  <si>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</si>
  <si>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</si>
  <si>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</si>
  <si>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</si>
  <si>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</si>
  <si>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</si>
  <si>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</si>
  <si>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</si>
  <si>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</si>
  <si>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</si>
  <si>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</si>
  <si>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</si>
  <si>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</si>
  <si>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</si>
  <si>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</si>
  <si>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</si>
  <si>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</si>
  <si>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</si>
  <si>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</si>
  <si>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</si>
  <si>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</si>
  <si>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</si>
  <si>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</si>
  <si>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</si>
  <si>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</si>
  <si>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</si>
  <si>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</si>
  <si>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</si>
  <si>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</si>
  <si>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</si>
  <si>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</si>
  <si>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</si>
  <si>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</si>
  <si>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</si>
  <si>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</si>
  <si>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</si>
  <si>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</si>
  <si>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</si>
  <si>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</si>
  <si>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</si>
  <si>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</si>
  <si>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</si>
  <si>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</si>
  <si>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</si>
  <si>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</si>
  <si>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</si>
  <si>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</si>
  <si>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</si>
  <si>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</si>
  <si>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</si>
  <si>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</si>
  <si>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</si>
  <si>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</si>
  <si>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</si>
  <si>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</si>
  <si>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</si>
  <si>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</si>
  <si>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</si>
  <si>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</si>
  <si>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</si>
  <si>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</si>
  <si>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</si>
  <si>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</si>
  <si>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</si>
  <si>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</si>
  <si>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</si>
  <si>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</si>
  <si>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</si>
  <si>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</si>
  <si>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</si>
  <si>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</si>
  <si>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</si>
  <si>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</si>
  <si>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</si>
  <si>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</si>
  <si>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</si>
  <si>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</si>
  <si>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</si>
  <si>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</si>
  <si>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</si>
  <si>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</si>
  <si>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</si>
  <si>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</si>
  <si>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</si>
  <si>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</si>
  <si>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</si>
  <si>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</si>
  <si>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</si>
  <si>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</si>
  <si>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</si>
  <si>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</si>
  <si>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</si>
  <si>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</si>
  <si>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</si>
  <si>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</si>
  <si>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</si>
  <si>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</si>
  <si>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</si>
  <si>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</si>
  <si>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</si>
  <si>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</si>
  <si>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</si>
  <si>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</si>
  <si>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</si>
  <si>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</si>
  <si>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</si>
  <si>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</si>
  <si>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</si>
  <si>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</si>
  <si>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</si>
  <si>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</si>
  <si>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</si>
  <si>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</si>
  <si>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</si>
  <si>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</si>
  <si>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</si>
  <si>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</si>
  <si>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</si>
  <si>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</si>
  <si>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</si>
  <si>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</si>
  <si>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</si>
  <si>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</si>
  <si>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</si>
  <si>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</si>
  <si>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城乡社区管理事务</t>
  </si>
  <si>
    <t xml:space="preserve">      城管执法</t>
  </si>
  <si>
    <t xml:space="preserve">      工程建设国家标准规范编制与监管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</si>
  <si>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</si>
  <si>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</si>
  <si>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</si>
  <si>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</si>
  <si>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</si>
  <si>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</si>
  <si>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</si>
  <si>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</si>
  <si>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</si>
  <si>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</si>
  <si>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</si>
  <si>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</si>
  <si>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</si>
  <si>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</si>
  <si>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</si>
  <si>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</si>
  <si>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</si>
  <si>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</si>
  <si>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</si>
  <si>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</si>
  <si>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</si>
  <si>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</si>
  <si>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</si>
  <si>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</si>
  <si>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</si>
  <si>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</si>
  <si>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</si>
  <si>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</si>
  <si>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</si>
  <si>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</si>
  <si>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</si>
  <si>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</si>
  <si>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</si>
  <si>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</si>
  <si>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</si>
  <si>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</si>
  <si>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</si>
  <si>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</si>
  <si>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</si>
  <si>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</si>
  <si>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</si>
  <si>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</si>
  <si>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</si>
  <si>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</si>
  <si>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</si>
  <si>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</si>
  <si>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</si>
  <si>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</si>
  <si>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</si>
  <si>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</si>
  <si>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</si>
  <si>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</si>
  <si>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</si>
  <si>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</si>
  <si>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</si>
  <si>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</si>
  <si>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</si>
  <si>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</si>
  <si>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</si>
  <si>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</si>
  <si>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</si>
  <si>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</si>
  <si>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</si>
  <si>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</si>
  <si>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</si>
  <si>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</si>
  <si>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</si>
  <si>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</si>
  <si>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</si>
  <si>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</si>
  <si>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</si>
  <si>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</si>
  <si>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</si>
  <si>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</si>
  <si>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</si>
  <si>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</si>
  <si>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</si>
  <si>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</si>
  <si>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</si>
  <si>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</si>
  <si>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</si>
  <si>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</si>
  <si>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</si>
  <si>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</si>
  <si>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</si>
  <si>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</si>
  <si>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</si>
  <si>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</si>
  <si>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</si>
  <si>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</si>
  <si>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</si>
  <si>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</si>
  <si>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</si>
  <si>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</si>
  <si>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</si>
  <si>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</si>
  <si>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</si>
  <si>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</si>
  <si>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</si>
  <si>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</si>
  <si>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</si>
  <si>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</si>
  <si>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</si>
  <si>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</si>
  <si>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</si>
  <si>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</si>
  <si>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</si>
  <si>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</si>
  <si>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</si>
  <si>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</si>
  <si>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</si>
  <si>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</si>
  <si>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</si>
  <si>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</si>
  <si>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</si>
  <si>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</si>
  <si>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</si>
  <si>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</si>
  <si>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</si>
  <si>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</si>
  <si>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</si>
  <si>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</si>
  <si>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</si>
  <si>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</si>
  <si>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</si>
  <si>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</si>
  <si>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</si>
  <si>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</si>
  <si>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</si>
  <si>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</si>
  <si>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</si>
  <si>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</si>
  <si>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</si>
  <si>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</si>
  <si>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</si>
  <si>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</si>
  <si>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</si>
  <si>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</si>
  <si>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</si>
  <si>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</si>
  <si>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</si>
  <si>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</si>
  <si>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</si>
  <si>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</si>
  <si>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</si>
  <si>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</si>
  <si>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</si>
  <si>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</si>
  <si>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</si>
  <si>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</si>
  <si>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</si>
  <si>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</si>
  <si>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</si>
  <si>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</si>
  <si>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</si>
  <si>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</si>
  <si>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</si>
  <si>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</si>
  <si>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</si>
  <si>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</si>
  <si>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</si>
  <si>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</si>
  <si>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</si>
  <si>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</si>
  <si>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</si>
  <si>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</si>
  <si>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</si>
  <si>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</si>
  <si>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</si>
  <si>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</si>
  <si>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</si>
  <si>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</si>
  <si>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</si>
  <si>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</si>
  <si>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</si>
  <si>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</si>
  <si>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</si>
  <si>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</si>
  <si>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</si>
  <si>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</si>
  <si>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</si>
  <si>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</si>
  <si>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</si>
  <si>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</si>
  <si>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</si>
  <si>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</si>
  <si>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</si>
  <si>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</si>
  <si>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</si>
  <si>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</si>
  <si>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</si>
  <si>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</si>
  <si>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</si>
  <si>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</si>
  <si>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</si>
  <si>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</si>
  <si>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</si>
  <si>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</si>
  <si>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</si>
  <si>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</si>
  <si>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</si>
  <si>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</si>
  <si>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</si>
  <si>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</si>
  <si>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</si>
  <si>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</si>
  <si>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</si>
  <si>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</si>
  <si>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</si>
  <si>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</si>
  <si>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</si>
  <si>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</si>
  <si>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</si>
  <si>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</si>
  <si>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</si>
  <si>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</si>
  <si>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</si>
  <si>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</si>
  <si>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</si>
  <si>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</si>
  <si>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</si>
  <si>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</si>
  <si>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</si>
  <si>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</si>
  <si>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</si>
  <si>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</si>
  <si>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</si>
  <si>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</si>
  <si>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</si>
  <si>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</si>
  <si>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</si>
  <si>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</si>
  <si>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</si>
  <si>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</si>
  <si>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</si>
  <si>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</si>
  <si>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</si>
  <si>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</si>
  <si>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</si>
  <si>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</si>
  <si>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</si>
  <si>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</si>
  <si>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</si>
  <si>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</si>
  <si>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</si>
  <si>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</si>
  <si>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</si>
  <si>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</si>
  <si>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</si>
  <si>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</si>
  <si>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</si>
  <si>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</si>
  <si>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</si>
  <si>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</si>
  <si>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</si>
  <si>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</si>
  <si>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</si>
  <si>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</si>
  <si>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</si>
  <si>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</si>
  <si>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</si>
  <si>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</si>
  <si>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</si>
  <si>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</si>
  <si>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</si>
  <si>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</si>
  <si>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</si>
  <si>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</si>
  <si>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</si>
  <si>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</si>
  <si>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</si>
  <si>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</si>
  <si>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</si>
  <si>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</si>
  <si>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</si>
  <si>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</si>
  <si>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</si>
  <si>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</si>
  <si>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</si>
  <si>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</si>
  <si>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</si>
  <si>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</si>
  <si>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</si>
  <si>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</si>
  <si>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</si>
  <si>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</si>
  <si>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</si>
  <si>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</si>
  <si>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</si>
  <si>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</si>
  <si>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</si>
  <si>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</si>
  <si>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</si>
  <si>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</si>
  <si>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</si>
  <si>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</si>
  <si>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</si>
  <si>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</si>
  <si>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</si>
  <si>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</si>
  <si>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</si>
  <si>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</si>
  <si>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</si>
  <si>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</si>
  <si>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</si>
  <si>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</si>
  <si>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</si>
  <si>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</si>
  <si>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</si>
  <si>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</si>
  <si>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</si>
  <si>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</si>
  <si>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</si>
  <si>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</si>
  <si>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</si>
  <si>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</si>
  <si>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</si>
  <si>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</si>
  <si>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</si>
  <si>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</si>
  <si>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</si>
  <si>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</si>
  <si>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</si>
  <si>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</si>
  <si>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</si>
  <si>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</si>
  <si>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</si>
  <si>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</si>
  <si>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</si>
  <si>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</si>
  <si>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</si>
  <si>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</si>
  <si>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</si>
  <si>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</si>
  <si>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</si>
  <si>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</si>
  <si>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</si>
  <si>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</si>
  <si>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</si>
  <si>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</si>
  <si>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</si>
  <si>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</si>
  <si>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</si>
  <si>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</si>
  <si>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</si>
  <si>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</si>
  <si>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</si>
  <si>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</si>
  <si>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</si>
  <si>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</si>
  <si>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</si>
  <si>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</si>
  <si>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</si>
  <si>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</si>
  <si>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</si>
  <si>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</si>
  <si>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</si>
  <si>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</si>
  <si>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</si>
  <si>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</si>
  <si>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</si>
  <si>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</si>
  <si>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</si>
  <si>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</si>
  <si>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</si>
  <si>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</si>
  <si>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</si>
  <si>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</si>
  <si>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</si>
  <si>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</si>
  <si>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</si>
  <si>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</si>
  <si>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</si>
  <si>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</si>
  <si>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</si>
  <si>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</si>
  <si>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</si>
  <si>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二十二、预备费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</si>
  <si>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</si>
  <si>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</si>
  <si>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</si>
  <si>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</si>
  <si>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</si>
  <si>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</si>
  <si>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</si>
  <si>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</si>
  <si>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</si>
  <si>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附表三：2020年乌尔禾区一般公共预算支出安排情况表（政府预算支出经济分类）</t>
  </si>
  <si>
    <r>
      <rPr>
        <sz val="12"/>
        <rFont val="宋体"/>
        <charset val="134"/>
      </rPr>
      <t xml:space="preserve">科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目</t>
    </r>
  </si>
  <si>
    <t>基本支出小计</t>
  </si>
  <si>
    <t>项目支出小计</t>
  </si>
  <si>
    <t>机关工资福利支出</t>
  </si>
  <si>
    <t>机关商品和服务支出</t>
  </si>
  <si>
    <t xml:space="preserve">  工资奖金津补贴</t>
  </si>
  <si>
    <t>机关资本性支出（一）</t>
  </si>
  <si>
    <t xml:space="preserve">  社会保障缴费</t>
  </si>
  <si>
    <t>机关资本性支出（二）</t>
  </si>
  <si>
    <t xml:space="preserve">  住房公积金</t>
  </si>
  <si>
    <t>对事业单位经常性补助</t>
  </si>
  <si>
    <t xml:space="preserve">  其他工资福利支出</t>
  </si>
  <si>
    <t>对事业单位资本性补助</t>
  </si>
  <si>
    <t>对企业补助</t>
  </si>
  <si>
    <t xml:space="preserve">  办公费</t>
  </si>
  <si>
    <t>对个人和家庭的补助</t>
  </si>
  <si>
    <t xml:space="preserve">  培训费</t>
  </si>
  <si>
    <t>对社会保障基金补助</t>
  </si>
  <si>
    <t xml:space="preserve">  专用材料购置费</t>
  </si>
  <si>
    <t>债务利息及费用支出</t>
  </si>
  <si>
    <t xml:space="preserve">  委托业务费</t>
  </si>
  <si>
    <t>债务还本支出</t>
  </si>
  <si>
    <t xml:space="preserve">  公务接待费</t>
  </si>
  <si>
    <t xml:space="preserve">  公务用车运行维护费</t>
  </si>
  <si>
    <t>预备费</t>
  </si>
  <si>
    <t xml:space="preserve">  维修（护）费</t>
  </si>
  <si>
    <t>其他支出</t>
  </si>
  <si>
    <t xml:space="preserve">  其他商品和服务支出</t>
  </si>
  <si>
    <t xml:space="preserve">  工资福利支出</t>
  </si>
  <si>
    <t xml:space="preserve">  商品和服务支出</t>
  </si>
  <si>
    <t xml:space="preserve">  社会福利和救助</t>
  </si>
  <si>
    <t xml:space="preserve">  离退休费</t>
  </si>
  <si>
    <t>附表四：2019年度乌尔禾区地方政府债务余额情况表</t>
  </si>
  <si>
    <t>单位:万元</t>
  </si>
  <si>
    <t>合计</t>
  </si>
  <si>
    <t>一般债务</t>
  </si>
  <si>
    <t>专项债务</t>
  </si>
  <si>
    <t>小计</t>
  </si>
  <si>
    <t>一般债券</t>
  </si>
  <si>
    <t>其他
一般债务</t>
  </si>
  <si>
    <t>外债</t>
  </si>
  <si>
    <t>专项债券</t>
  </si>
  <si>
    <t>其他
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</si>
  <si>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</si>
  <si>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</si>
  <si>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</si>
  <si>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</si>
  <si>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</si>
  <si>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</si>
  <si>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二〇二〇年一月</t>
    <phoneticPr fontId="33" type="noConversion"/>
  </si>
  <si>
    <t>附表一、2020年克拉玛依乌尔禾区部门“三公”经费支出预算表</t>
    <phoneticPr fontId="33" type="noConversion"/>
  </si>
  <si>
    <t xml:space="preserve">一、2019年一般公共预算收入执行情况表（乌尔禾区) </t>
    <phoneticPr fontId="33" type="noConversion"/>
  </si>
  <si>
    <t>2019年一般公共预算收入执行情况表</t>
    <phoneticPr fontId="33" type="noConversion"/>
  </si>
  <si>
    <t>2019年一般公共预算支出执行情况表</t>
    <phoneticPr fontId="33" type="noConversion"/>
  </si>
  <si>
    <t>2019年政府性基金预算收入执行情况表</t>
    <phoneticPr fontId="33" type="noConversion"/>
  </si>
  <si>
    <t>2019年政府性基金预算支出执行情况表</t>
    <phoneticPr fontId="33" type="noConversion"/>
  </si>
  <si>
    <t>2019年国有资本经营预算收入执行情况表</t>
    <phoneticPr fontId="33" type="noConversion"/>
  </si>
  <si>
    <t>2019年国有资本经营预算支出执行情况表</t>
    <phoneticPr fontId="33" type="noConversion"/>
  </si>
  <si>
    <t>2020年一般公共预算收入安排情况表</t>
    <phoneticPr fontId="33" type="noConversion"/>
  </si>
  <si>
    <t>2020年一般公共预算支出安排情况表</t>
    <phoneticPr fontId="33" type="noConversion"/>
  </si>
  <si>
    <t>（一般公共预算）</t>
    <phoneticPr fontId="33" type="noConversion"/>
  </si>
  <si>
    <t>2020年政府性基金预算收入安排情况表</t>
    <phoneticPr fontId="33" type="noConversion"/>
  </si>
  <si>
    <t>2020年政府性基金预算支出安排情况表</t>
    <phoneticPr fontId="33" type="noConversion"/>
  </si>
  <si>
    <t>（政府性基金）</t>
    <phoneticPr fontId="33" type="noConversion"/>
  </si>
  <si>
    <t>2020年国有资本经营预算收入安排情况表</t>
    <phoneticPr fontId="33" type="noConversion"/>
  </si>
  <si>
    <t>2020年国有资本经营预算支出安排情况表</t>
    <phoneticPr fontId="33" type="noConversion"/>
  </si>
  <si>
    <t>2019年执行数</t>
    <phoneticPr fontId="33" type="noConversion"/>
  </si>
  <si>
    <t>2020年预算数</t>
    <phoneticPr fontId="33" type="noConversion"/>
  </si>
  <si>
    <t>乌 尔 禾 区 财 政 局</t>
    <phoneticPr fontId="33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</si>
</sst>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###,###,##0.00"/>
    <numFmt numFmtId="178" formatCode="0_ "/>
    <numFmt numFmtId="179" formatCode="#,##0_);[Red]\(#,##0\)"/>
    <numFmt numFmtId="180" formatCode="0.0_ "/>
  </numFmts>
  <fonts count="34">
    <font>
      <sz val="12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name val="Times New Roman"/>
      <family val="1"/>
    </font>
    <font>
      <b/>
      <sz val="12"/>
      <color theme="1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b/>
      <sz val="12"/>
      <color indexed="10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sz val="15"/>
      <name val="仿宋_GB2312"/>
      <charset val="134"/>
    </font>
    <font>
      <b/>
      <sz val="16"/>
      <name val="宋体"/>
      <charset val="134"/>
    </font>
    <font>
      <sz val="15"/>
      <name val="仿宋_GB2312"/>
      <charset val="134"/>
    </font>
    <font>
      <sz val="11"/>
      <color theme="1"/>
      <name val="方正小标宋简体"/>
      <charset val="134"/>
    </font>
    <font>
      <sz val="26"/>
      <color theme="1"/>
      <name val="方正小标宋简体"/>
      <charset val="134"/>
    </font>
    <font>
      <sz val="28"/>
      <color theme="1"/>
      <name val="方正小标宋简体"/>
      <charset val="134"/>
    </font>
    <font>
      <sz val="18"/>
      <color theme="1"/>
      <name val="方正小标宋简体"/>
      <charset val="134"/>
    </font>
    <font>
      <sz val="8"/>
      <color indexed="8"/>
      <name val="Tahoma"/>
      <family val="2"/>
    </font>
    <font>
      <sz val="9"/>
      <color indexed="8"/>
      <name val="Arial"/>
      <family val="2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CE4EE"/>
        <bgColor indexed="64"/>
      </patternFill>
    </fill>
    <fill>
      <patternFill patternType="solid">
        <fgColor rgb="FFF4F8FB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>
      <alignment vertical="center"/>
    </xf>
    <xf numFmtId="0" fontId="31" fillId="4" borderId="16">
      <alignment horizontal="left" vertical="top" wrapText="1"/>
    </xf>
    <xf numFmtId="177" fontId="32" fillId="5" borderId="16">
      <alignment horizontal="right" vertical="top" wrapText="1"/>
    </xf>
    <xf numFmtId="0" fontId="5" fillId="0" borderId="0">
      <alignment vertical="center"/>
    </xf>
    <xf numFmtId="0" fontId="5" fillId="0" borderId="0"/>
  </cellStyleXfs>
  <cellXfs count="272">
    <xf numFmtId="0" fontId="0" fillId="0" borderId="0" xfId="0">
      <alignment vertical="center"/>
    </xf>
    <xf numFmtId="0" fontId="0" fillId="0" borderId="0" xfId="0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3" fillId="0" borderId="4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9" xfId="0" applyFill="1" applyBorder="1" applyAlignment="1">
      <alignment vertical="center"/>
    </xf>
    <xf numFmtId="176" fontId="0" fillId="0" borderId="9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176" fontId="0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76" fontId="0" fillId="0" borderId="12" xfId="0" applyNumberFormat="1" applyFont="1" applyFill="1" applyBorder="1" applyAlignment="1">
      <alignment horizontal="right" vertical="center"/>
    </xf>
    <xf numFmtId="178" fontId="0" fillId="0" borderId="12" xfId="0" applyNumberFormat="1" applyFill="1" applyBorder="1" applyAlignment="1">
      <alignment horizontal="lef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6" fillId="0" borderId="8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176" fontId="0" fillId="0" borderId="13" xfId="0" applyNumberForma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179" fontId="5" fillId="0" borderId="0" xfId="0" applyNumberFormat="1" applyFont="1" applyFill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>
      <alignment horizontal="center" vertical="center"/>
    </xf>
    <xf numFmtId="178" fontId="8" fillId="2" borderId="4" xfId="0" applyNumberFormat="1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>
      <alignment horizontal="center" vertical="center"/>
    </xf>
    <xf numFmtId="180" fontId="8" fillId="2" borderId="4" xfId="0" applyNumberFormat="1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>
      <alignment vertical="center"/>
    </xf>
    <xf numFmtId="178" fontId="8" fillId="2" borderId="13" xfId="0" applyNumberFormat="1" applyFont="1" applyFill="1" applyBorder="1" applyAlignment="1" applyProtection="1">
      <alignment horizontal="left" vertical="center"/>
      <protection locked="0"/>
    </xf>
    <xf numFmtId="180" fontId="8" fillId="2" borderId="4" xfId="0" applyNumberFormat="1" applyFont="1" applyFill="1" applyBorder="1" applyAlignment="1" applyProtection="1">
      <alignment horizontal="left" vertical="center" wrapText="1"/>
      <protection locked="0"/>
    </xf>
    <xf numFmtId="180" fontId="7" fillId="2" borderId="4" xfId="0" applyNumberFormat="1" applyFont="1" applyFill="1" applyBorder="1" applyAlignment="1" applyProtection="1">
      <alignment horizontal="left" vertical="center"/>
      <protection locked="0"/>
    </xf>
    <xf numFmtId="178" fontId="7" fillId="2" borderId="13" xfId="0" applyNumberFormat="1" applyFont="1" applyFill="1" applyBorder="1" applyAlignment="1" applyProtection="1">
      <alignment horizontal="left" vertical="center"/>
      <protection locked="0"/>
    </xf>
    <xf numFmtId="180" fontId="8" fillId="2" borderId="13" xfId="0" applyNumberFormat="1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distributed" vertical="center"/>
    </xf>
    <xf numFmtId="179" fontId="0" fillId="0" borderId="0" xfId="0" applyNumberFormat="1">
      <alignment vertical="center"/>
    </xf>
    <xf numFmtId="0" fontId="0" fillId="0" borderId="9" xfId="0" applyBorder="1" applyAlignment="1">
      <alignment vertical="center"/>
    </xf>
    <xf numFmtId="179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7" xfId="0" applyFont="1" applyBorder="1">
      <alignment vertical="center"/>
    </xf>
    <xf numFmtId="179" fontId="0" fillId="0" borderId="6" xfId="0" applyNumberFormat="1" applyFont="1" applyBorder="1" applyAlignment="1">
      <alignment horizontal="right" vertical="center"/>
    </xf>
    <xf numFmtId="180" fontId="0" fillId="0" borderId="12" xfId="0" applyNumberFormat="1" applyFont="1" applyBorder="1">
      <alignment vertical="center"/>
    </xf>
    <xf numFmtId="0" fontId="10" fillId="0" borderId="0" xfId="0" applyFont="1" applyBorder="1">
      <alignment vertical="center"/>
    </xf>
    <xf numFmtId="0" fontId="0" fillId="0" borderId="0" xfId="0" applyFont="1">
      <alignment vertical="center"/>
    </xf>
    <xf numFmtId="179" fontId="0" fillId="0" borderId="8" xfId="0" applyNumberFormat="1" applyFont="1" applyBorder="1" applyAlignment="1">
      <alignment horizontal="right" vertical="center"/>
    </xf>
    <xf numFmtId="0" fontId="0" fillId="0" borderId="0" xfId="0" applyFont="1" applyBorder="1">
      <alignment vertical="center"/>
    </xf>
    <xf numFmtId="179" fontId="0" fillId="0" borderId="8" xfId="0" applyNumberFormat="1" applyFont="1" applyBorder="1">
      <alignment vertical="center"/>
    </xf>
    <xf numFmtId="179" fontId="0" fillId="0" borderId="0" xfId="0" applyNumberFormat="1" applyFont="1">
      <alignment vertical="center"/>
    </xf>
    <xf numFmtId="179" fontId="0" fillId="0" borderId="0" xfId="0" applyNumberFormat="1" applyFont="1" applyBorder="1" applyAlignment="1">
      <alignment horizontal="right" vertical="center"/>
    </xf>
    <xf numFmtId="179" fontId="0" fillId="0" borderId="12" xfId="0" applyNumberFormat="1" applyFont="1" applyBorder="1" applyAlignment="1">
      <alignment horizontal="right" vertical="center"/>
    </xf>
    <xf numFmtId="0" fontId="0" fillId="0" borderId="0" xfId="0" applyFill="1" applyBorder="1">
      <alignment vertical="center"/>
    </xf>
    <xf numFmtId="0" fontId="6" fillId="0" borderId="15" xfId="0" applyFont="1" applyFill="1" applyBorder="1" applyAlignment="1">
      <alignment horizontal="center" vertical="center"/>
    </xf>
    <xf numFmtId="179" fontId="6" fillId="0" borderId="14" xfId="0" applyNumberFormat="1" applyFont="1" applyBorder="1" applyAlignment="1">
      <alignment horizontal="right" vertical="center"/>
    </xf>
    <xf numFmtId="180" fontId="6" fillId="0" borderId="14" xfId="0" applyNumberFormat="1" applyFont="1" applyBorder="1">
      <alignment vertical="center"/>
    </xf>
    <xf numFmtId="0" fontId="12" fillId="0" borderId="0" xfId="0" applyFont="1" applyBorder="1" applyAlignment="1">
      <alignment wrapText="1"/>
    </xf>
    <xf numFmtId="176" fontId="0" fillId="0" borderId="0" xfId="0" applyNumberFormat="1">
      <alignment vertical="center"/>
    </xf>
    <xf numFmtId="0" fontId="5" fillId="0" borderId="9" xfId="0" applyFont="1" applyBorder="1" applyAlignment="1">
      <alignment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right" vertical="center"/>
    </xf>
    <xf numFmtId="0" fontId="0" fillId="0" borderId="7" xfId="0" applyBorder="1">
      <alignment vertical="center"/>
    </xf>
    <xf numFmtId="179" fontId="0" fillId="0" borderId="12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179" fontId="6" fillId="0" borderId="8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center" vertical="center"/>
    </xf>
    <xf numFmtId="176" fontId="0" fillId="0" borderId="8" xfId="0" applyNumberFormat="1" applyFont="1" applyBorder="1">
      <alignment vertical="center"/>
    </xf>
    <xf numFmtId="0" fontId="6" fillId="0" borderId="7" xfId="0" applyFont="1" applyFill="1" applyBorder="1" applyAlignment="1">
      <alignment horizontal="left" vertical="center"/>
    </xf>
    <xf numFmtId="180" fontId="6" fillId="0" borderId="12" xfId="0" applyNumberFormat="1" applyFont="1" applyBorder="1">
      <alignment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179" fontId="0" fillId="0" borderId="8" xfId="0" applyNumberFormat="1" applyBorder="1">
      <alignment vertical="center"/>
    </xf>
    <xf numFmtId="176" fontId="6" fillId="0" borderId="14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9" fontId="0" fillId="0" borderId="0" xfId="0" applyNumberFormat="1" applyFont="1" applyBorder="1">
      <alignment vertical="center"/>
    </xf>
    <xf numFmtId="176" fontId="0" fillId="0" borderId="0" xfId="0" applyNumberFormat="1" applyFont="1" applyBorder="1">
      <alignment vertical="center"/>
    </xf>
    <xf numFmtId="180" fontId="0" fillId="0" borderId="0" xfId="0" applyNumberFormat="1" applyFont="1" applyBorder="1">
      <alignment vertical="center"/>
    </xf>
    <xf numFmtId="176" fontId="13" fillId="0" borderId="12" xfId="0" applyNumberFormat="1" applyFont="1" applyBorder="1" applyAlignment="1">
      <alignment horizontal="right" vertical="center"/>
    </xf>
    <xf numFmtId="179" fontId="13" fillId="0" borderId="1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right" vertical="center"/>
    </xf>
    <xf numFmtId="176" fontId="0" fillId="0" borderId="9" xfId="0" applyNumberForma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176" fontId="14" fillId="0" borderId="11" xfId="0" applyNumberFormat="1" applyFont="1" applyBorder="1">
      <alignment vertical="center"/>
    </xf>
    <xf numFmtId="180" fontId="14" fillId="0" borderId="12" xfId="0" applyNumberFormat="1" applyFont="1" applyBorder="1" applyAlignment="1">
      <alignment horizontal="right" vertical="center"/>
    </xf>
    <xf numFmtId="0" fontId="0" fillId="0" borderId="7" xfId="0" applyFont="1" applyFill="1" applyBorder="1">
      <alignment vertical="center"/>
    </xf>
    <xf numFmtId="176" fontId="0" fillId="0" borderId="12" xfId="0" applyNumberFormat="1" applyBorder="1">
      <alignment vertical="center"/>
    </xf>
    <xf numFmtId="176" fontId="0" fillId="0" borderId="8" xfId="0" applyNumberFormat="1" applyBorder="1">
      <alignment vertical="center"/>
    </xf>
    <xf numFmtId="180" fontId="0" fillId="0" borderId="0" xfId="0" applyNumberFormat="1" applyFont="1" applyBorder="1" applyAlignment="1">
      <alignment horizontal="right" vertical="center"/>
    </xf>
    <xf numFmtId="0" fontId="5" fillId="0" borderId="7" xfId="0" applyFont="1" applyFill="1" applyBorder="1">
      <alignment vertical="center"/>
    </xf>
    <xf numFmtId="176" fontId="14" fillId="0" borderId="8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0" fillId="0" borderId="7" xfId="0" applyNumberFormat="1" applyFill="1" applyBorder="1" applyAlignment="1" applyProtection="1">
      <alignment horizontal="left" vertical="center"/>
    </xf>
    <xf numFmtId="0" fontId="6" fillId="0" borderId="7" xfId="0" applyFont="1" applyFill="1" applyBorder="1">
      <alignment vertical="center"/>
    </xf>
    <xf numFmtId="0" fontId="0" fillId="0" borderId="15" xfId="0" applyBorder="1" applyAlignment="1">
      <alignment horizontal="center" vertical="center"/>
    </xf>
    <xf numFmtId="176" fontId="6" fillId="0" borderId="13" xfId="0" applyNumberFormat="1" applyFont="1" applyBorder="1">
      <alignment vertical="center"/>
    </xf>
    <xf numFmtId="180" fontId="14" fillId="0" borderId="9" xfId="0" applyNumberFormat="1" applyFont="1" applyBorder="1" applyAlignment="1">
      <alignment horizontal="right" vertical="center"/>
    </xf>
    <xf numFmtId="176" fontId="6" fillId="0" borderId="0" xfId="0" applyNumberFormat="1" applyFont="1" applyBorder="1">
      <alignment vertical="center"/>
    </xf>
    <xf numFmtId="180" fontId="6" fillId="0" borderId="0" xfId="0" applyNumberFormat="1" applyFont="1" applyBorder="1" applyAlignment="1">
      <alignment horizontal="right" vertical="center"/>
    </xf>
    <xf numFmtId="176" fontId="0" fillId="0" borderId="0" xfId="0" applyNumberFormat="1" applyFont="1">
      <alignment vertical="center"/>
    </xf>
    <xf numFmtId="0" fontId="0" fillId="0" borderId="4" xfId="0" applyBorder="1" applyAlignment="1">
      <alignment horizontal="center" vertical="center" wrapText="1"/>
    </xf>
    <xf numFmtId="178" fontId="13" fillId="0" borderId="8" xfId="0" applyNumberFormat="1" applyFont="1" applyBorder="1" applyAlignment="1">
      <alignment horizontal="right" vertical="center"/>
    </xf>
    <xf numFmtId="178" fontId="0" fillId="0" borderId="8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178" fontId="6" fillId="0" borderId="8" xfId="0" applyNumberFormat="1" applyFont="1" applyBorder="1" applyAlignment="1">
      <alignment horizontal="right" vertical="center"/>
    </xf>
    <xf numFmtId="180" fontId="6" fillId="0" borderId="0" xfId="0" applyNumberFormat="1" applyFont="1" applyBorder="1">
      <alignment vertical="center"/>
    </xf>
    <xf numFmtId="0" fontId="0" fillId="0" borderId="7" xfId="0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8" fontId="6" fillId="0" borderId="13" xfId="0" applyNumberFormat="1" applyFont="1" applyBorder="1" applyAlignment="1">
      <alignment horizontal="right" vertical="center"/>
    </xf>
    <xf numFmtId="180" fontId="6" fillId="0" borderId="9" xfId="0" applyNumberFormat="1" applyFont="1" applyBorder="1">
      <alignment vertical="center"/>
    </xf>
    <xf numFmtId="178" fontId="5" fillId="0" borderId="8" xfId="0" applyNumberFormat="1" applyFont="1" applyBorder="1" applyAlignment="1">
      <alignment horizontal="left" vertical="center"/>
    </xf>
    <xf numFmtId="178" fontId="0" fillId="0" borderId="12" xfId="0" applyNumberFormat="1" applyFont="1" applyBorder="1" applyAlignment="1">
      <alignment horizontal="right" vertical="center"/>
    </xf>
    <xf numFmtId="178" fontId="13" fillId="0" borderId="12" xfId="0" applyNumberFormat="1" applyFont="1" applyBorder="1" applyAlignment="1">
      <alignment horizontal="right" vertical="center"/>
    </xf>
    <xf numFmtId="178" fontId="0" fillId="0" borderId="0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2" xfId="0" applyFont="1" applyBorder="1" applyAlignment="1">
      <alignment horizontal="center" vertical="center" wrapText="1"/>
    </xf>
    <xf numFmtId="0" fontId="14" fillId="0" borderId="11" xfId="0" applyFont="1" applyBorder="1">
      <alignment vertical="center"/>
    </xf>
    <xf numFmtId="0" fontId="14" fillId="0" borderId="7" xfId="0" applyFont="1" applyFill="1" applyBorder="1">
      <alignment vertical="center"/>
    </xf>
    <xf numFmtId="180" fontId="14" fillId="0" borderId="0" xfId="0" applyNumberFormat="1" applyFont="1" applyBorder="1" applyAlignment="1">
      <alignment horizontal="right" vertical="center"/>
    </xf>
    <xf numFmtId="176" fontId="0" fillId="0" borderId="12" xfId="0" applyNumberFormat="1" applyFont="1" applyBorder="1">
      <alignment vertical="center"/>
    </xf>
    <xf numFmtId="180" fontId="0" fillId="0" borderId="12" xfId="0" applyNumberFormat="1" applyFont="1" applyBorder="1" applyAlignment="1">
      <alignment horizontal="right" vertical="center"/>
    </xf>
    <xf numFmtId="176" fontId="14" fillId="0" borderId="7" xfId="0" applyNumberFormat="1" applyFont="1" applyBorder="1">
      <alignment vertical="center"/>
    </xf>
    <xf numFmtId="176" fontId="0" fillId="0" borderId="0" xfId="0" applyNumberFormat="1" applyFont="1" applyBorder="1" applyAlignment="1">
      <alignment horizontal="right" vertical="center"/>
    </xf>
    <xf numFmtId="0" fontId="14" fillId="0" borderId="9" xfId="0" applyFont="1" applyFill="1" applyBorder="1" applyAlignment="1">
      <alignment horizontal="center" vertical="center"/>
    </xf>
    <xf numFmtId="180" fontId="6" fillId="0" borderId="14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top" wrapTex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78" fontId="5" fillId="0" borderId="12" xfId="0" applyNumberFormat="1" applyFont="1" applyBorder="1" applyAlignment="1">
      <alignment horizontal="right" vertical="center"/>
    </xf>
    <xf numFmtId="178" fontId="10" fillId="0" borderId="0" xfId="0" applyNumberFormat="1" applyFont="1" applyBorder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8" fontId="5" fillId="0" borderId="8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178" fontId="17" fillId="0" borderId="8" xfId="0" applyNumberFormat="1" applyFont="1" applyBorder="1" applyAlignment="1">
      <alignment horizontal="right" vertical="center"/>
    </xf>
    <xf numFmtId="178" fontId="17" fillId="0" borderId="7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80" fontId="5" fillId="0" borderId="12" xfId="0" applyNumberFormat="1" applyFont="1" applyBorder="1">
      <alignment vertical="center"/>
    </xf>
    <xf numFmtId="178" fontId="18" fillId="0" borderId="0" xfId="0" applyNumberFormat="1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178" fontId="17" fillId="0" borderId="13" xfId="0" applyNumberFormat="1" applyFont="1" applyBorder="1" applyAlignment="1">
      <alignment horizontal="right" vertical="center"/>
    </xf>
    <xf numFmtId="0" fontId="0" fillId="0" borderId="10" xfId="0" applyBorder="1">
      <alignment vertical="center"/>
    </xf>
    <xf numFmtId="0" fontId="5" fillId="0" borderId="0" xfId="0" applyFont="1" applyBorder="1">
      <alignment vertical="center"/>
    </xf>
    <xf numFmtId="176" fontId="5" fillId="0" borderId="12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78" fontId="17" fillId="0" borderId="12" xfId="0" applyNumberFormat="1" applyFont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178" fontId="17" fillId="0" borderId="14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178" fontId="19" fillId="0" borderId="12" xfId="0" applyNumberFormat="1" applyFont="1" applyBorder="1" applyAlignment="1">
      <alignment horizontal="right" vertical="center"/>
    </xf>
    <xf numFmtId="0" fontId="0" fillId="0" borderId="8" xfId="0" applyFont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0" fontId="5" fillId="0" borderId="12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178" fontId="14" fillId="0" borderId="12" xfId="0" applyNumberFormat="1" applyFont="1" applyBorder="1" applyAlignment="1">
      <alignment horizontal="right" vertical="center"/>
    </xf>
    <xf numFmtId="178" fontId="14" fillId="0" borderId="13" xfId="0" applyNumberFormat="1" applyFont="1" applyBorder="1" applyAlignment="1">
      <alignment horizontal="right" vertical="center"/>
    </xf>
    <xf numFmtId="180" fontId="14" fillId="0" borderId="14" xfId="0" applyNumberFormat="1" applyFont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180" fontId="5" fillId="0" borderId="0" xfId="0" applyNumberFormat="1" applyFont="1" applyBorder="1">
      <alignment vertical="center"/>
    </xf>
    <xf numFmtId="0" fontId="18" fillId="0" borderId="0" xfId="0" applyFont="1" applyBorder="1">
      <alignment vertical="center"/>
    </xf>
    <xf numFmtId="0" fontId="14" fillId="0" borderId="7" xfId="0" applyFont="1" applyFill="1" applyBorder="1" applyAlignment="1">
      <alignment horizontal="left" vertical="center"/>
    </xf>
    <xf numFmtId="178" fontId="14" fillId="0" borderId="8" xfId="0" applyNumberFormat="1" applyFont="1" applyBorder="1" applyAlignment="1">
      <alignment horizontal="right" vertical="center"/>
    </xf>
    <xf numFmtId="180" fontId="14" fillId="0" borderId="12" xfId="0" applyNumberFormat="1" applyFont="1" applyBorder="1">
      <alignment vertical="center"/>
    </xf>
    <xf numFmtId="178" fontId="14" fillId="0" borderId="7" xfId="0" applyNumberFormat="1" applyFont="1" applyBorder="1" applyAlignment="1">
      <alignment horizontal="right" vertical="center"/>
    </xf>
    <xf numFmtId="0" fontId="21" fillId="0" borderId="0" xfId="0" applyFont="1" applyBorder="1">
      <alignment vertical="center"/>
    </xf>
    <xf numFmtId="0" fontId="14" fillId="0" borderId="15" xfId="0" applyFont="1" applyBorder="1" applyAlignment="1">
      <alignment horizontal="center" vertical="center"/>
    </xf>
    <xf numFmtId="180" fontId="14" fillId="0" borderId="13" xfId="0" applyNumberFormat="1" applyFont="1" applyBorder="1">
      <alignment vertical="center"/>
    </xf>
    <xf numFmtId="180" fontId="14" fillId="0" borderId="14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5" fillId="0" borderId="9" xfId="0" applyFont="1" applyBorder="1" applyAlignment="1">
      <alignment horizontal="left" vertical="center"/>
    </xf>
    <xf numFmtId="176" fontId="5" fillId="0" borderId="9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right" vertical="center"/>
    </xf>
    <xf numFmtId="180" fontId="14" fillId="0" borderId="7" xfId="0" applyNumberFormat="1" applyFont="1" applyBorder="1">
      <alignment vertical="center"/>
    </xf>
    <xf numFmtId="180" fontId="14" fillId="0" borderId="0" xfId="0" applyNumberFormat="1" applyFont="1" applyBorder="1">
      <alignment vertical="center"/>
    </xf>
    <xf numFmtId="180" fontId="14" fillId="0" borderId="8" xfId="0" applyNumberFormat="1" applyFont="1" applyBorder="1">
      <alignment vertical="center"/>
    </xf>
    <xf numFmtId="176" fontId="14" fillId="0" borderId="14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justify"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shrinkToFi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</cellXfs>
  <cellStyles count="5">
    <cellStyle name="style10" xfId="1"/>
    <cellStyle name="style14" xfId="2"/>
    <cellStyle name="常规" xfId="0" builtinId="0"/>
    <cellStyle name="常规 2" xfId="3"/>
    <cellStyle name="常规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7:J37"/>
  <sheetViews>
    <sheetView topLeftCell="A13" workbookViewId="0">
      <selection activeCell="E31" sqref="E31"/>
    </sheetView>
  </sheetViews>
  <sheetFormatPr defaultColWidth="8.8984375" defaultRowHeight="14.4"/>
  <cols>
    <col min="1" max="16384" width="8.8984375" style="240"/>
  </cols>
  <sheetData>
    <row r="7" spans="1:10" ht="14.4" customHeight="1">
      <c r="B7" s="241"/>
      <c r="C7" s="241"/>
      <c r="D7" s="241"/>
      <c r="E7" s="241"/>
      <c r="F7" s="241"/>
      <c r="G7" s="241"/>
      <c r="H7" s="241"/>
      <c r="I7" s="241"/>
      <c r="J7" s="241"/>
    </row>
    <row r="8" spans="1:10" ht="14.4" customHeight="1">
      <c r="B8" s="241"/>
      <c r="C8" s="241"/>
      <c r="D8" s="241"/>
      <c r="E8" s="241"/>
      <c r="F8" s="241"/>
      <c r="G8" s="241"/>
      <c r="H8" s="241"/>
      <c r="I8" s="241"/>
      <c r="J8" s="241"/>
    </row>
    <row r="9" spans="1:10" ht="14.4" customHeight="1">
      <c r="A9" s="241"/>
      <c r="B9" s="241"/>
      <c r="C9" s="241"/>
      <c r="D9" s="241"/>
      <c r="E9" s="241"/>
      <c r="F9" s="241"/>
      <c r="G9" s="241"/>
      <c r="H9" s="241"/>
      <c r="I9" s="241"/>
      <c r="J9" s="241"/>
    </row>
    <row r="10" spans="1:10" ht="14.4" customHeight="1">
      <c r="A10" s="244" t="s">
        <v>0</v>
      </c>
      <c r="B10" s="244"/>
      <c r="C10" s="244"/>
      <c r="D10" s="244"/>
      <c r="E10" s="244"/>
      <c r="F10" s="244"/>
      <c r="G10" s="244"/>
      <c r="H10" s="244"/>
      <c r="I10" s="244"/>
      <c r="J10" s="242"/>
    </row>
    <row r="11" spans="1:10" ht="14.4" customHeight="1">
      <c r="A11" s="244"/>
      <c r="B11" s="244"/>
      <c r="C11" s="244"/>
      <c r="D11" s="244"/>
      <c r="E11" s="244"/>
      <c r="F11" s="244"/>
      <c r="G11" s="244"/>
      <c r="H11" s="244"/>
      <c r="I11" s="244"/>
      <c r="J11" s="242"/>
    </row>
    <row r="12" spans="1:10" ht="14.4" customHeight="1">
      <c r="A12" s="244"/>
      <c r="B12" s="244"/>
      <c r="C12" s="244"/>
      <c r="D12" s="244"/>
      <c r="E12" s="244"/>
      <c r="F12" s="244"/>
      <c r="G12" s="244"/>
      <c r="H12" s="244"/>
      <c r="I12" s="244"/>
      <c r="J12" s="242"/>
    </row>
    <row r="13" spans="1:10" ht="14.4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242"/>
    </row>
    <row r="14" spans="1:10" ht="14.4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242"/>
    </row>
    <row r="15" spans="1:10" ht="14.4" customHeight="1">
      <c r="A15" s="244"/>
      <c r="B15" s="244"/>
      <c r="C15" s="244"/>
      <c r="D15" s="244"/>
      <c r="E15" s="244"/>
      <c r="F15" s="244"/>
      <c r="G15" s="244"/>
      <c r="H15" s="244"/>
      <c r="I15" s="244"/>
      <c r="J15" s="242"/>
    </row>
    <row r="16" spans="1:10" ht="14.4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242"/>
    </row>
    <row r="17" spans="1:9" ht="34.5" customHeight="1">
      <c r="A17" s="244"/>
      <c r="B17" s="244"/>
      <c r="C17" s="244"/>
      <c r="D17" s="244"/>
      <c r="E17" s="244"/>
      <c r="F17" s="244"/>
      <c r="G17" s="244"/>
      <c r="H17" s="244"/>
      <c r="I17" s="244"/>
    </row>
    <row r="18" spans="1:9" ht="33.6">
      <c r="B18" s="241"/>
      <c r="C18" s="241"/>
      <c r="D18" s="241"/>
      <c r="E18" s="241"/>
      <c r="F18" s="241"/>
      <c r="G18" s="241"/>
      <c r="H18" s="241"/>
      <c r="I18" s="241"/>
    </row>
    <row r="19" spans="1:9" ht="33.6">
      <c r="B19" s="241"/>
      <c r="C19" s="241"/>
      <c r="D19" s="241"/>
      <c r="E19" s="241"/>
      <c r="F19" s="241"/>
      <c r="G19" s="241"/>
      <c r="H19" s="241"/>
      <c r="I19" s="241"/>
    </row>
    <row r="20" spans="1:9" ht="33.6">
      <c r="B20" s="241"/>
      <c r="C20" s="241"/>
      <c r="D20" s="241"/>
      <c r="E20" s="241"/>
      <c r="F20" s="241"/>
      <c r="G20" s="241"/>
      <c r="H20" s="241"/>
      <c r="I20" s="241"/>
    </row>
    <row r="21" spans="1:9" ht="33.6">
      <c r="B21" s="241"/>
      <c r="C21" s="241"/>
      <c r="D21" s="241"/>
      <c r="E21" s="241"/>
      <c r="F21" s="241"/>
      <c r="G21" s="241"/>
      <c r="H21" s="241"/>
      <c r="I21" s="241"/>
    </row>
    <row r="36" spans="3:8" ht="23.4">
      <c r="C36" s="243" t="s">
        <v>1233</v>
      </c>
      <c r="D36" s="243"/>
      <c r="E36" s="243"/>
      <c r="F36" s="243"/>
      <c r="G36" s="243"/>
      <c r="H36" s="243"/>
    </row>
    <row r="37" spans="3:8" ht="23.4">
      <c r="C37" s="243" t="s">
        <v>1214</v>
      </c>
      <c r="D37" s="243"/>
      <c r="E37" s="243"/>
      <c r="F37" s="243"/>
      <c r="G37" s="243"/>
      <c r="H37" s="243"/>
    </row>
  </sheetData>
  <mergeCells count="3">
    <mergeCell ref="C36:H36"/>
    <mergeCell ref="C37:H37"/>
    <mergeCell ref="A10:I17"/>
  </mergeCells>
  <phoneticPr fontId="33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5"/>
  <sheetViews>
    <sheetView showZeros="0" topLeftCell="A10" zoomScale="75" zoomScaleNormal="75" workbookViewId="0">
      <selection activeCell="D22" sqref="D22"/>
    </sheetView>
  </sheetViews>
  <sheetFormatPr defaultColWidth="9" defaultRowHeight="15.6"/>
  <cols>
    <col min="1" max="1" width="33" customWidth="1"/>
    <col min="2" max="4" width="15" customWidth="1"/>
    <col min="5" max="5" width="12.19921875" customWidth="1"/>
    <col min="8" max="8" width="10.3984375" customWidth="1"/>
    <col min="9" max="9" width="9.69921875" customWidth="1"/>
  </cols>
  <sheetData>
    <row r="1" spans="1:6" ht="26.25" customHeight="1">
      <c r="A1" s="245" t="s">
        <v>1224</v>
      </c>
      <c r="B1" s="247"/>
      <c r="C1" s="247"/>
      <c r="D1" s="247"/>
    </row>
    <row r="2" spans="1:6" ht="26.25" customHeight="1">
      <c r="A2" s="105" t="s">
        <v>149</v>
      </c>
      <c r="B2" s="81"/>
      <c r="C2" s="248" t="s">
        <v>24</v>
      </c>
      <c r="D2" s="248"/>
    </row>
    <row r="3" spans="1:6" ht="52.5" customHeight="1">
      <c r="A3" s="84" t="s">
        <v>25</v>
      </c>
      <c r="B3" s="182" t="s">
        <v>145</v>
      </c>
      <c r="C3" s="182" t="s">
        <v>146</v>
      </c>
      <c r="D3" s="86" t="s">
        <v>30</v>
      </c>
      <c r="E3" s="87"/>
    </row>
    <row r="4" spans="1:6" ht="22.5" customHeight="1">
      <c r="A4" s="183" t="s">
        <v>63</v>
      </c>
      <c r="B4" s="184">
        <v>13929</v>
      </c>
      <c r="C4" s="163">
        <v>15916</v>
      </c>
      <c r="D4" s="90">
        <f>(C4/B4-1)*100</f>
        <v>14.265202096345799</v>
      </c>
      <c r="E4" s="185"/>
      <c r="F4" s="92"/>
    </row>
    <row r="5" spans="1:6" ht="22.5" customHeight="1">
      <c r="A5" s="183" t="s">
        <v>64</v>
      </c>
      <c r="B5" s="184">
        <v>0</v>
      </c>
      <c r="C5" s="163"/>
      <c r="D5" s="90"/>
      <c r="E5" s="185"/>
      <c r="F5" s="92"/>
    </row>
    <row r="6" spans="1:6" ht="22.5" customHeight="1">
      <c r="A6" s="183" t="s">
        <v>65</v>
      </c>
      <c r="B6" s="184">
        <v>41</v>
      </c>
      <c r="C6" s="163">
        <v>77</v>
      </c>
      <c r="D6" s="90">
        <f t="shared" ref="D6:D33" si="0">(C6/B6-1)*100</f>
        <v>87.804878048780495</v>
      </c>
      <c r="E6" s="185"/>
      <c r="F6" s="92"/>
    </row>
    <row r="7" spans="1:6" ht="22.5" customHeight="1">
      <c r="A7" s="183" t="s">
        <v>66</v>
      </c>
      <c r="B7" s="184">
        <v>13978</v>
      </c>
      <c r="C7" s="163">
        <v>13107</v>
      </c>
      <c r="D7" s="90">
        <f t="shared" si="0"/>
        <v>-6.23122048934039</v>
      </c>
      <c r="E7" s="185"/>
      <c r="F7" s="92"/>
    </row>
    <row r="8" spans="1:6" ht="22.5" customHeight="1">
      <c r="A8" s="183" t="s">
        <v>67</v>
      </c>
      <c r="B8" s="184">
        <v>8192</v>
      </c>
      <c r="C8" s="163">
        <v>3044</v>
      </c>
      <c r="D8" s="90">
        <f t="shared" si="0"/>
        <v>-62.841796875</v>
      </c>
      <c r="E8" s="185"/>
      <c r="F8" s="92"/>
    </row>
    <row r="9" spans="1:6" ht="22.5" customHeight="1">
      <c r="A9" s="183" t="s">
        <v>68</v>
      </c>
      <c r="B9" s="184">
        <v>172</v>
      </c>
      <c r="C9" s="163">
        <v>197</v>
      </c>
      <c r="D9" s="90">
        <f t="shared" si="0"/>
        <v>14.5348837209302</v>
      </c>
      <c r="E9" s="185"/>
      <c r="F9" s="92"/>
    </row>
    <row r="10" spans="1:6" ht="22.5" customHeight="1">
      <c r="A10" s="186" t="s">
        <v>69</v>
      </c>
      <c r="B10" s="184">
        <v>6217</v>
      </c>
      <c r="C10" s="163">
        <v>7521</v>
      </c>
      <c r="D10" s="90">
        <f t="shared" si="0"/>
        <v>20.974746662377399</v>
      </c>
      <c r="E10" s="185"/>
      <c r="F10" s="92"/>
    </row>
    <row r="11" spans="1:6" ht="22.5" customHeight="1">
      <c r="A11" s="183" t="s">
        <v>70</v>
      </c>
      <c r="B11" s="184">
        <v>5352</v>
      </c>
      <c r="C11" s="163">
        <v>4836</v>
      </c>
      <c r="D11" s="90">
        <f t="shared" si="0"/>
        <v>-9.6412556053811596</v>
      </c>
      <c r="E11" s="185"/>
      <c r="F11" s="92"/>
    </row>
    <row r="12" spans="1:6" ht="22.5" customHeight="1">
      <c r="A12" s="186" t="s">
        <v>71</v>
      </c>
      <c r="B12" s="184">
        <v>2871</v>
      </c>
      <c r="C12" s="163">
        <v>2459</v>
      </c>
      <c r="D12" s="90">
        <f t="shared" si="0"/>
        <v>-14.3504005572971</v>
      </c>
      <c r="E12" s="185"/>
      <c r="F12" s="92"/>
    </row>
    <row r="13" spans="1:6" ht="22.5" customHeight="1">
      <c r="A13" s="183" t="s">
        <v>72</v>
      </c>
      <c r="B13" s="184">
        <v>957</v>
      </c>
      <c r="C13" s="163">
        <v>3951</v>
      </c>
      <c r="D13" s="90">
        <f t="shared" si="0"/>
        <v>312.852664576802</v>
      </c>
      <c r="E13" s="185"/>
      <c r="F13" s="92"/>
    </row>
    <row r="14" spans="1:6" ht="22.5" customHeight="1">
      <c r="A14" s="183" t="s">
        <v>73</v>
      </c>
      <c r="B14" s="184">
        <v>7409</v>
      </c>
      <c r="C14" s="163">
        <v>8342</v>
      </c>
      <c r="D14" s="90">
        <f t="shared" si="0"/>
        <v>12.5927925496018</v>
      </c>
      <c r="E14" s="185"/>
      <c r="F14" s="92"/>
    </row>
    <row r="15" spans="1:6" ht="22.5" customHeight="1">
      <c r="A15" s="183" t="s">
        <v>74</v>
      </c>
      <c r="B15" s="184">
        <v>3966</v>
      </c>
      <c r="C15" s="163">
        <v>1299</v>
      </c>
      <c r="D15" s="90">
        <f t="shared" si="0"/>
        <v>-67.2465960665658</v>
      </c>
      <c r="E15" s="185"/>
      <c r="F15" s="92"/>
    </row>
    <row r="16" spans="1:6" ht="22.5" customHeight="1">
      <c r="A16" s="183" t="s">
        <v>75</v>
      </c>
      <c r="B16" s="184">
        <v>171</v>
      </c>
      <c r="C16" s="163">
        <v>176</v>
      </c>
      <c r="D16" s="90">
        <f t="shared" si="0"/>
        <v>2.9239766081871301</v>
      </c>
      <c r="E16" s="185"/>
      <c r="F16" s="92"/>
    </row>
    <row r="17" spans="1:6" ht="22.5" customHeight="1">
      <c r="A17" s="187" t="s">
        <v>150</v>
      </c>
      <c r="B17" s="184">
        <v>231</v>
      </c>
      <c r="C17" s="163">
        <v>4445</v>
      </c>
      <c r="D17" s="90">
        <f t="shared" si="0"/>
        <v>1824.2424242424199</v>
      </c>
      <c r="E17" s="185"/>
      <c r="F17" s="92"/>
    </row>
    <row r="18" spans="1:6" ht="22.5" customHeight="1">
      <c r="A18" s="183" t="s">
        <v>77</v>
      </c>
      <c r="B18" s="184">
        <v>0</v>
      </c>
      <c r="C18" s="163">
        <v>0</v>
      </c>
      <c r="D18" s="90"/>
      <c r="E18" s="185"/>
      <c r="F18" s="92"/>
    </row>
    <row r="19" spans="1:6" ht="22.5" customHeight="1">
      <c r="A19" s="183" t="s">
        <v>78</v>
      </c>
      <c r="B19" s="184">
        <v>1</v>
      </c>
      <c r="C19" s="163">
        <v>3</v>
      </c>
      <c r="D19" s="90">
        <f t="shared" si="0"/>
        <v>200</v>
      </c>
      <c r="E19" s="185"/>
      <c r="F19" s="92"/>
    </row>
    <row r="20" spans="1:6" ht="22.5" customHeight="1">
      <c r="A20" s="186" t="s">
        <v>79</v>
      </c>
      <c r="B20" s="184">
        <v>61</v>
      </c>
      <c r="C20" s="163">
        <v>64</v>
      </c>
      <c r="D20" s="90">
        <f t="shared" si="0"/>
        <v>4.9180327868852496</v>
      </c>
      <c r="E20" s="185"/>
      <c r="F20" s="92"/>
    </row>
    <row r="21" spans="1:6" ht="22.5" customHeight="1">
      <c r="A21" s="183" t="s">
        <v>80</v>
      </c>
      <c r="B21" s="184">
        <v>29</v>
      </c>
      <c r="C21" s="163">
        <v>24</v>
      </c>
      <c r="D21" s="90">
        <f t="shared" si="0"/>
        <v>-17.241379310344801</v>
      </c>
      <c r="E21" s="185"/>
      <c r="F21" s="92"/>
    </row>
    <row r="22" spans="1:6" ht="22.5" customHeight="1">
      <c r="A22" s="183" t="s">
        <v>81</v>
      </c>
      <c r="B22" s="188"/>
      <c r="C22" s="163"/>
      <c r="D22" s="90"/>
      <c r="E22" s="185"/>
      <c r="F22" s="92"/>
    </row>
    <row r="23" spans="1:6" ht="22.5" customHeight="1">
      <c r="A23" s="186" t="s">
        <v>82</v>
      </c>
      <c r="B23" s="188">
        <v>665</v>
      </c>
      <c r="C23" s="165">
        <v>736</v>
      </c>
      <c r="D23" s="90"/>
      <c r="E23" s="185"/>
      <c r="F23" s="92"/>
    </row>
    <row r="24" spans="1:6" ht="22.5" customHeight="1">
      <c r="A24" s="186" t="s">
        <v>83</v>
      </c>
      <c r="B24" s="188"/>
      <c r="C24" s="165"/>
      <c r="D24" s="90"/>
      <c r="E24" s="185"/>
      <c r="F24" s="92"/>
    </row>
    <row r="25" spans="1:6" ht="22.5" customHeight="1">
      <c r="A25" s="186" t="s">
        <v>84</v>
      </c>
      <c r="B25" s="188">
        <v>69</v>
      </c>
      <c r="C25" s="165"/>
      <c r="D25" s="90">
        <f t="shared" si="0"/>
        <v>-100</v>
      </c>
      <c r="E25" s="185"/>
      <c r="F25" s="92"/>
    </row>
    <row r="26" spans="1:6" ht="22.5" customHeight="1">
      <c r="A26" s="186" t="s">
        <v>85</v>
      </c>
      <c r="B26" s="188">
        <v>1008</v>
      </c>
      <c r="C26" s="165">
        <v>1078</v>
      </c>
      <c r="D26" s="90">
        <f t="shared" si="0"/>
        <v>6.9444444444444402</v>
      </c>
      <c r="E26" s="185"/>
      <c r="F26" s="92"/>
    </row>
    <row r="27" spans="1:6" ht="22.5" customHeight="1">
      <c r="A27" s="189" t="s">
        <v>86</v>
      </c>
      <c r="B27" s="190">
        <f>SUM(B4:B26)</f>
        <v>65319</v>
      </c>
      <c r="C27" s="190">
        <f>SUM(C4:C26)</f>
        <v>67275</v>
      </c>
      <c r="D27" s="118">
        <f t="shared" si="0"/>
        <v>2.9945345152252898</v>
      </c>
      <c r="E27" s="185"/>
      <c r="F27" s="92"/>
    </row>
    <row r="28" spans="1:6" ht="22.5" customHeight="1">
      <c r="A28" s="129" t="s">
        <v>151</v>
      </c>
      <c r="B28" s="191">
        <f>SUM(B29:B32)</f>
        <v>34179</v>
      </c>
      <c r="C28" s="191">
        <f>SUM(C29:C32)</f>
        <v>1725</v>
      </c>
      <c r="D28" s="118">
        <f t="shared" si="0"/>
        <v>-94.953041341174398</v>
      </c>
      <c r="E28" s="185"/>
      <c r="F28" s="92"/>
    </row>
    <row r="29" spans="1:6" ht="22.5" customHeight="1">
      <c r="A29" s="108" t="s">
        <v>88</v>
      </c>
      <c r="B29" s="188">
        <v>30616</v>
      </c>
      <c r="C29" s="165">
        <v>616</v>
      </c>
      <c r="D29" s="90">
        <f t="shared" si="0"/>
        <v>-97.987980141102696</v>
      </c>
      <c r="E29" s="185"/>
      <c r="F29" s="92"/>
    </row>
    <row r="30" spans="1:6" ht="22.5" customHeight="1">
      <c r="A30" s="94" t="s">
        <v>89</v>
      </c>
      <c r="B30" s="188">
        <v>1930</v>
      </c>
      <c r="C30" s="165"/>
      <c r="D30" s="90">
        <f t="shared" si="0"/>
        <v>-100</v>
      </c>
      <c r="E30" s="185"/>
      <c r="F30" s="92"/>
    </row>
    <row r="31" spans="1:6" s="181" customFormat="1" ht="22.5" customHeight="1">
      <c r="A31" s="143" t="s">
        <v>90</v>
      </c>
      <c r="B31" s="188">
        <v>1633</v>
      </c>
      <c r="C31" s="192">
        <v>1109</v>
      </c>
      <c r="D31" s="193">
        <f t="shared" si="0"/>
        <v>-32.0881812614819</v>
      </c>
      <c r="E31" s="194"/>
    </row>
    <row r="32" spans="1:6" ht="22.5" customHeight="1">
      <c r="A32" s="108" t="s">
        <v>91</v>
      </c>
      <c r="B32" s="153"/>
      <c r="C32" s="165"/>
      <c r="D32" s="90"/>
      <c r="E32" s="185"/>
      <c r="F32" s="92"/>
    </row>
    <row r="33" spans="1:6" ht="21" customHeight="1">
      <c r="A33" s="195" t="s">
        <v>92</v>
      </c>
      <c r="B33" s="196">
        <f>SUM(B27:B28)</f>
        <v>99498</v>
      </c>
      <c r="C33" s="196">
        <f>SUM(C27:C28)</f>
        <v>69000</v>
      </c>
      <c r="D33" s="102">
        <f t="shared" si="0"/>
        <v>-30.6518723994452</v>
      </c>
      <c r="E33" s="185"/>
      <c r="F33" s="92"/>
    </row>
    <row r="34" spans="1:6" ht="21" customHeight="1">
      <c r="B34" s="197"/>
      <c r="C34" s="28"/>
      <c r="D34" s="92"/>
      <c r="E34" s="92"/>
      <c r="F34" s="92"/>
    </row>
    <row r="35" spans="1:6" ht="21" customHeight="1">
      <c r="C35" s="92"/>
      <c r="D35" s="92"/>
      <c r="E35" s="92"/>
      <c r="F35" s="92"/>
    </row>
  </sheetData>
  <mergeCells count="2">
    <mergeCell ref="A1:D1"/>
    <mergeCell ref="C2:D2"/>
  </mergeCells>
  <phoneticPr fontId="33" type="noConversion"/>
  <pageMargins left="0.90416666666666701" right="0.74791666666666701" top="0.58888888888888902" bottom="0.57916666666666705" header="0.51180555555555596" footer="0.51180555555555596"/>
  <pageSetup paperSize="9" scale="90" firstPageNumber="10" orientation="portrait" useFirstPageNumber="1"/>
  <headerFooter alignWithMargins="0">
    <oddFooter>&amp;C14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40"/>
  <sheetViews>
    <sheetView showZeros="0" topLeftCell="A13" zoomScale="85" zoomScaleNormal="85" workbookViewId="0">
      <selection activeCell="B34" sqref="B34"/>
    </sheetView>
  </sheetViews>
  <sheetFormatPr defaultColWidth="9" defaultRowHeight="15.6"/>
  <cols>
    <col min="1" max="1" width="38.69921875" customWidth="1"/>
    <col min="2" max="3" width="15" style="104" customWidth="1"/>
    <col min="4" max="4" width="12.3984375" customWidth="1"/>
    <col min="5" max="5" width="11.5" customWidth="1"/>
    <col min="6" max="6" width="9" customWidth="1"/>
    <col min="8" max="8" width="10.3984375" customWidth="1"/>
    <col min="9" max="9" width="9.69921875" customWidth="1"/>
  </cols>
  <sheetData>
    <row r="1" spans="1:6" ht="26.25" customHeight="1">
      <c r="A1" s="245" t="s">
        <v>152</v>
      </c>
      <c r="B1" s="247"/>
      <c r="C1" s="247"/>
      <c r="D1" s="247"/>
      <c r="E1" s="169"/>
      <c r="F1" s="169"/>
    </row>
    <row r="2" spans="1:6" ht="17.399999999999999">
      <c r="A2" s="245" t="s">
        <v>1225</v>
      </c>
      <c r="B2" s="247"/>
      <c r="C2" s="247"/>
      <c r="D2" s="247"/>
      <c r="E2" s="169"/>
      <c r="F2" s="169"/>
    </row>
    <row r="3" spans="1:6" ht="21" customHeight="1">
      <c r="A3" s="105" t="s">
        <v>153</v>
      </c>
      <c r="B3" s="131"/>
      <c r="C3" s="131"/>
      <c r="D3" s="83" t="s">
        <v>24</v>
      </c>
    </row>
    <row r="4" spans="1:6" ht="52.5" customHeight="1">
      <c r="A4" s="170" t="s">
        <v>25</v>
      </c>
      <c r="B4" s="133" t="s">
        <v>154</v>
      </c>
      <c r="C4" s="133" t="s">
        <v>146</v>
      </c>
      <c r="D4" s="86" t="s">
        <v>30</v>
      </c>
      <c r="E4" s="92"/>
      <c r="F4" s="92"/>
    </row>
    <row r="5" spans="1:6" s="168" customFormat="1" ht="22.5" customHeight="1">
      <c r="A5" s="171" t="s">
        <v>155</v>
      </c>
      <c r="B5" s="135">
        <f>SUM(B6:B9)</f>
        <v>284</v>
      </c>
      <c r="C5" s="135">
        <f>SUM(C6:C9)</f>
        <v>284</v>
      </c>
      <c r="D5" s="136">
        <f t="shared" ref="D5:D26" si="0">(C5/B5-1)*100</f>
        <v>0</v>
      </c>
    </row>
    <row r="6" spans="1:6" ht="22.5" customHeight="1">
      <c r="A6" s="88" t="s">
        <v>156</v>
      </c>
      <c r="B6" s="138">
        <v>135</v>
      </c>
      <c r="C6" s="139">
        <v>135</v>
      </c>
      <c r="D6" s="140">
        <f t="shared" si="0"/>
        <v>0</v>
      </c>
      <c r="E6" s="92"/>
      <c r="F6" s="92"/>
    </row>
    <row r="7" spans="1:6" ht="22.5" customHeight="1">
      <c r="A7" s="143" t="s">
        <v>157</v>
      </c>
      <c r="B7" s="138"/>
      <c r="C7" s="139"/>
      <c r="D7" s="140"/>
      <c r="E7" s="92"/>
      <c r="F7" s="92"/>
    </row>
    <row r="8" spans="1:6" ht="22.5" customHeight="1">
      <c r="A8" s="143" t="s">
        <v>158</v>
      </c>
      <c r="B8" s="138"/>
      <c r="C8" s="139"/>
      <c r="D8" s="140"/>
      <c r="E8" s="92"/>
      <c r="F8" s="92"/>
    </row>
    <row r="9" spans="1:6" ht="22.5" customHeight="1">
      <c r="A9" s="88" t="s">
        <v>159</v>
      </c>
      <c r="B9" s="138">
        <v>149</v>
      </c>
      <c r="C9" s="139">
        <v>149</v>
      </c>
      <c r="E9" s="92"/>
      <c r="F9" s="92"/>
    </row>
    <row r="10" spans="1:6" s="168" customFormat="1" ht="22.5" customHeight="1">
      <c r="A10" s="172" t="s">
        <v>160</v>
      </c>
      <c r="B10" s="142">
        <f>SUM(B11:B25)</f>
        <v>59486</v>
      </c>
      <c r="C10" s="142">
        <f>SUM(C11:C25)</f>
        <v>34708</v>
      </c>
      <c r="D10" s="173">
        <f t="shared" si="0"/>
        <v>-41.653498302121498</v>
      </c>
    </row>
    <row r="11" spans="1:6" ht="22.5" customHeight="1">
      <c r="A11" s="108" t="s">
        <v>161</v>
      </c>
      <c r="B11" s="138">
        <v>54</v>
      </c>
      <c r="C11" s="116">
        <v>54</v>
      </c>
      <c r="D11" s="140"/>
      <c r="E11" s="92"/>
      <c r="F11" s="92"/>
    </row>
    <row r="12" spans="1:6" ht="22.5" customHeight="1">
      <c r="A12" s="108" t="s">
        <v>162</v>
      </c>
      <c r="B12" s="138">
        <v>58058</v>
      </c>
      <c r="C12" s="174">
        <v>33242</v>
      </c>
      <c r="D12" s="175">
        <f t="shared" si="0"/>
        <v>-42.743463433118599</v>
      </c>
      <c r="E12" s="92"/>
      <c r="F12" s="92"/>
    </row>
    <row r="13" spans="1:6" ht="22.5" customHeight="1">
      <c r="A13" s="108" t="s">
        <v>163</v>
      </c>
      <c r="B13" s="138">
        <v>20</v>
      </c>
      <c r="C13" s="174">
        <v>20</v>
      </c>
      <c r="D13" s="175"/>
      <c r="E13" s="92"/>
      <c r="F13" s="92"/>
    </row>
    <row r="14" spans="1:6" ht="22.5" customHeight="1">
      <c r="A14" s="137" t="s">
        <v>164</v>
      </c>
      <c r="B14" s="138">
        <v>25</v>
      </c>
      <c r="C14" s="174">
        <v>48</v>
      </c>
      <c r="D14" s="175"/>
      <c r="E14" s="92"/>
      <c r="F14" s="92"/>
    </row>
    <row r="15" spans="1:6" ht="22.5" customHeight="1">
      <c r="A15" s="108" t="s">
        <v>165</v>
      </c>
      <c r="B15" s="138"/>
      <c r="C15" s="174"/>
      <c r="D15" s="175"/>
      <c r="E15" s="92"/>
      <c r="F15" s="92"/>
    </row>
    <row r="16" spans="1:6" ht="22.5" customHeight="1">
      <c r="A16" s="137" t="s">
        <v>166</v>
      </c>
      <c r="B16" s="138"/>
      <c r="C16" s="174"/>
      <c r="D16" s="175"/>
      <c r="E16" s="92"/>
      <c r="F16" s="92"/>
    </row>
    <row r="17" spans="1:6" ht="22.5" customHeight="1">
      <c r="A17" s="141" t="s">
        <v>167</v>
      </c>
      <c r="B17" s="138"/>
      <c r="C17" s="174"/>
      <c r="D17" s="175"/>
      <c r="E17" s="92"/>
      <c r="F17" s="92"/>
    </row>
    <row r="18" spans="1:6" ht="22.5" customHeight="1">
      <c r="A18" s="108" t="s">
        <v>168</v>
      </c>
      <c r="B18" s="138">
        <v>473</v>
      </c>
      <c r="C18" s="174">
        <v>475</v>
      </c>
      <c r="D18" s="175"/>
      <c r="E18" s="92"/>
      <c r="F18" s="92"/>
    </row>
    <row r="19" spans="1:6" ht="22.5" customHeight="1">
      <c r="A19" s="137" t="s">
        <v>169</v>
      </c>
      <c r="B19" s="138">
        <v>35</v>
      </c>
      <c r="C19" s="174"/>
      <c r="D19" s="175"/>
      <c r="E19" s="92"/>
      <c r="F19" s="92"/>
    </row>
    <row r="20" spans="1:6" ht="22.5" customHeight="1">
      <c r="A20" s="141" t="s">
        <v>170</v>
      </c>
      <c r="B20" s="138">
        <v>560</v>
      </c>
      <c r="C20" s="174">
        <v>369</v>
      </c>
      <c r="D20" s="175">
        <f t="shared" si="0"/>
        <v>-34.107142857142897</v>
      </c>
      <c r="E20" s="92"/>
      <c r="F20" s="92"/>
    </row>
    <row r="21" spans="1:6" ht="22.5" customHeight="1">
      <c r="A21" s="141" t="s">
        <v>171</v>
      </c>
      <c r="B21" s="138">
        <v>31</v>
      </c>
      <c r="C21" s="174">
        <v>21</v>
      </c>
      <c r="D21" s="175"/>
      <c r="E21" s="92"/>
      <c r="F21" s="92"/>
    </row>
    <row r="22" spans="1:6" ht="22.5" customHeight="1">
      <c r="A22" s="143" t="s">
        <v>172</v>
      </c>
      <c r="B22" s="138">
        <v>77</v>
      </c>
      <c r="C22" s="174">
        <v>61</v>
      </c>
      <c r="D22" s="175">
        <f t="shared" si="0"/>
        <v>-20.7792207792208</v>
      </c>
      <c r="E22" s="92"/>
      <c r="F22" s="92"/>
    </row>
    <row r="23" spans="1:6" ht="22.5" customHeight="1">
      <c r="A23" s="143" t="s">
        <v>173</v>
      </c>
      <c r="B23" s="138">
        <v>147</v>
      </c>
      <c r="C23" s="174">
        <v>418</v>
      </c>
      <c r="D23" s="175"/>
      <c r="E23" s="92"/>
      <c r="F23" s="92"/>
    </row>
    <row r="24" spans="1:6" ht="22.5" customHeight="1">
      <c r="A24" s="143" t="s">
        <v>174</v>
      </c>
      <c r="B24" s="138"/>
      <c r="C24" s="174"/>
      <c r="D24" s="175"/>
      <c r="E24" s="92"/>
      <c r="F24" s="92"/>
    </row>
    <row r="25" spans="1:6" ht="22.5" customHeight="1">
      <c r="A25" s="144" t="s">
        <v>175</v>
      </c>
      <c r="B25" s="138">
        <v>6</v>
      </c>
      <c r="C25" s="174"/>
      <c r="D25" s="175">
        <f t="shared" si="0"/>
        <v>-100</v>
      </c>
      <c r="E25" s="92"/>
      <c r="F25" s="92"/>
    </row>
    <row r="26" spans="1:6" s="168" customFormat="1" ht="22.5" customHeight="1">
      <c r="A26" s="172" t="s">
        <v>176</v>
      </c>
      <c r="B26" s="176">
        <v>11830</v>
      </c>
      <c r="C26" s="176">
        <v>1008</v>
      </c>
      <c r="D26" s="136">
        <f t="shared" si="0"/>
        <v>-91.479289940828394</v>
      </c>
    </row>
    <row r="27" spans="1:6" ht="22.5" customHeight="1">
      <c r="A27" s="87"/>
      <c r="B27" s="110"/>
      <c r="C27" s="177"/>
      <c r="D27" s="175"/>
      <c r="E27" s="92"/>
      <c r="F27" s="92"/>
    </row>
    <row r="28" spans="1:6" ht="22.5" customHeight="1">
      <c r="A28" s="87"/>
      <c r="B28" s="110"/>
      <c r="C28" s="177"/>
      <c r="D28" s="175"/>
      <c r="E28" s="92"/>
      <c r="F28" s="92"/>
    </row>
    <row r="29" spans="1:6" ht="22.5" customHeight="1">
      <c r="A29" s="87"/>
      <c r="B29" s="110"/>
      <c r="C29" s="177"/>
      <c r="D29" s="175"/>
      <c r="E29" s="92"/>
      <c r="F29" s="92"/>
    </row>
    <row r="30" spans="1:6" ht="22.5" customHeight="1">
      <c r="A30" s="87"/>
      <c r="B30" s="110"/>
      <c r="C30" s="177"/>
      <c r="D30" s="175"/>
      <c r="E30" s="92"/>
      <c r="F30" s="92"/>
    </row>
    <row r="31" spans="1:6" ht="21" customHeight="1">
      <c r="A31" s="178" t="s">
        <v>177</v>
      </c>
      <c r="B31" s="147">
        <f>SUM(B5,B10,B26)</f>
        <v>71600</v>
      </c>
      <c r="C31" s="147">
        <f>SUM(C5,C10,C26)</f>
        <v>36000</v>
      </c>
      <c r="D31" s="179">
        <f>(C31/B31-1)*100</f>
        <v>-49.720670391061397</v>
      </c>
      <c r="E31" s="92"/>
      <c r="F31" s="92"/>
    </row>
    <row r="32" spans="1:6" ht="21" customHeight="1">
      <c r="A32" s="123"/>
      <c r="B32" s="149"/>
      <c r="C32" s="149"/>
      <c r="D32" s="150"/>
      <c r="E32" s="92"/>
      <c r="F32" s="92"/>
    </row>
    <row r="33" spans="1:6" ht="21" customHeight="1">
      <c r="A33" s="251" t="s">
        <v>178</v>
      </c>
      <c r="B33" s="252"/>
      <c r="C33" s="253"/>
      <c r="D33" s="253"/>
      <c r="E33" s="180"/>
      <c r="F33" s="180"/>
    </row>
    <row r="34" spans="1:6" ht="21" customHeight="1">
      <c r="C34" s="151"/>
      <c r="D34" s="92"/>
      <c r="E34" s="92"/>
      <c r="F34" s="92"/>
    </row>
    <row r="35" spans="1:6" ht="21" customHeight="1">
      <c r="C35" s="151"/>
      <c r="D35" s="92"/>
      <c r="E35" s="92"/>
      <c r="F35" s="92"/>
    </row>
    <row r="36" spans="1:6" ht="21" customHeight="1">
      <c r="C36" s="151"/>
      <c r="D36" s="92"/>
      <c r="E36" s="92"/>
      <c r="F36" s="92"/>
    </row>
    <row r="37" spans="1:6" ht="21" customHeight="1">
      <c r="C37" s="151"/>
      <c r="D37" s="92"/>
      <c r="E37" s="92"/>
      <c r="F37" s="92"/>
    </row>
    <row r="38" spans="1:6" ht="21" customHeight="1">
      <c r="C38" s="151"/>
      <c r="D38" s="92"/>
      <c r="E38" s="92"/>
      <c r="F38" s="92"/>
    </row>
    <row r="39" spans="1:6" ht="21" customHeight="1">
      <c r="C39" s="151"/>
      <c r="D39" s="92"/>
      <c r="E39" s="92"/>
      <c r="F39" s="92"/>
    </row>
    <row r="40" spans="1:6" ht="21" customHeight="1">
      <c r="C40" s="151"/>
      <c r="D40" s="92"/>
      <c r="E40" s="92"/>
      <c r="F40" s="92"/>
    </row>
  </sheetData>
  <mergeCells count="3">
    <mergeCell ref="A1:D1"/>
    <mergeCell ref="A2:D2"/>
    <mergeCell ref="A33:D33"/>
  </mergeCells>
  <phoneticPr fontId="33" type="noConversion"/>
  <pageMargins left="0.70763888888888904" right="0.31874999999999998" top="0.74791666666666701" bottom="0.74791666666666701" header="0.31388888888888899" footer="0.31388888888888899"/>
  <pageSetup paperSize="9" firstPageNumber="19" orientation="portrait" useFirstPageNumber="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pane xSplit="1" ySplit="3" topLeftCell="B19" activePane="bottomRight" state="frozen"/>
      <selection pane="topRight"/>
      <selection pane="bottomLeft"/>
      <selection pane="bottomRight" activeCell="D9" sqref="D9"/>
    </sheetView>
  </sheetViews>
  <sheetFormatPr defaultColWidth="9" defaultRowHeight="15.6"/>
  <cols>
    <col min="1" max="1" width="33" customWidth="1"/>
    <col min="2" max="4" width="15" customWidth="1"/>
    <col min="8" max="8" width="10.3984375" customWidth="1"/>
    <col min="9" max="9" width="9.69921875" customWidth="1"/>
  </cols>
  <sheetData>
    <row r="1" spans="1:6" ht="26.25" customHeight="1">
      <c r="A1" s="245" t="s">
        <v>1226</v>
      </c>
      <c r="B1" s="247"/>
      <c r="C1" s="247"/>
      <c r="D1" s="247"/>
    </row>
    <row r="2" spans="1:6" ht="19.5" customHeight="1">
      <c r="A2" s="105" t="s">
        <v>179</v>
      </c>
      <c r="B2" s="81"/>
      <c r="C2" s="248" t="s">
        <v>24</v>
      </c>
      <c r="D2" s="248"/>
    </row>
    <row r="3" spans="1:6" ht="52.5" customHeight="1">
      <c r="A3" s="84" t="s">
        <v>25</v>
      </c>
      <c r="B3" s="152" t="s">
        <v>180</v>
      </c>
      <c r="C3" s="152" t="s">
        <v>181</v>
      </c>
      <c r="D3" s="86" t="s">
        <v>30</v>
      </c>
      <c r="E3" s="87"/>
    </row>
    <row r="4" spans="1:6" ht="22.5" customHeight="1">
      <c r="A4" s="162" t="s">
        <v>94</v>
      </c>
      <c r="B4" s="163"/>
      <c r="C4" s="163"/>
      <c r="D4" s="90">
        <f t="shared" ref="D4:D11" si="0">IF(B4&lt;&gt;0,(C4/B4-1)*100,0)</f>
        <v>0</v>
      </c>
      <c r="E4" s="94"/>
      <c r="F4" s="92"/>
    </row>
    <row r="5" spans="1:6" ht="22.5" customHeight="1">
      <c r="A5" s="162" t="s">
        <v>95</v>
      </c>
      <c r="B5" s="164">
        <v>3402</v>
      </c>
      <c r="C5" s="163">
        <v>2400</v>
      </c>
      <c r="D5" s="90">
        <f t="shared" si="0"/>
        <v>-29.453262786596099</v>
      </c>
      <c r="E5" s="94"/>
      <c r="F5" s="165"/>
    </row>
    <row r="6" spans="1:6" ht="22.5" customHeight="1">
      <c r="A6" s="162" t="s">
        <v>96</v>
      </c>
      <c r="B6" s="164"/>
      <c r="C6" s="163"/>
      <c r="D6" s="90">
        <f t="shared" si="0"/>
        <v>0</v>
      </c>
      <c r="E6" s="94"/>
      <c r="F6" s="92"/>
    </row>
    <row r="7" spans="1:6" ht="22.5" customHeight="1">
      <c r="A7" s="162" t="s">
        <v>97</v>
      </c>
      <c r="B7" s="164">
        <v>421</v>
      </c>
      <c r="C7" s="163">
        <v>400</v>
      </c>
      <c r="D7" s="90">
        <f t="shared" si="0"/>
        <v>-4.9881235154394297</v>
      </c>
      <c r="E7" s="94"/>
      <c r="F7" s="92"/>
    </row>
    <row r="8" spans="1:6" ht="22.5" customHeight="1">
      <c r="A8" s="162" t="s">
        <v>98</v>
      </c>
      <c r="B8" s="164">
        <v>230</v>
      </c>
      <c r="C8" s="163">
        <v>200</v>
      </c>
      <c r="D8" s="90">
        <f t="shared" si="0"/>
        <v>-13.0434782608696</v>
      </c>
      <c r="E8" s="94"/>
      <c r="F8" s="92"/>
    </row>
    <row r="9" spans="1:6" ht="22.5" customHeight="1">
      <c r="A9" s="162" t="s">
        <v>99</v>
      </c>
      <c r="B9" s="163"/>
      <c r="C9" s="163"/>
      <c r="D9" s="90">
        <f t="shared" si="0"/>
        <v>0</v>
      </c>
      <c r="E9" s="94"/>
      <c r="F9" s="92"/>
    </row>
    <row r="10" spans="1:6" ht="22.5" customHeight="1">
      <c r="A10" s="162" t="s">
        <v>100</v>
      </c>
      <c r="B10" s="163"/>
      <c r="C10" s="163"/>
      <c r="D10" s="90">
        <f t="shared" si="0"/>
        <v>0</v>
      </c>
      <c r="E10" s="94"/>
      <c r="F10" s="92"/>
    </row>
    <row r="11" spans="1:6" ht="22.5" customHeight="1">
      <c r="A11" s="162" t="s">
        <v>101</v>
      </c>
      <c r="B11" s="163">
        <v>129</v>
      </c>
      <c r="C11" s="163">
        <v>335</v>
      </c>
      <c r="D11" s="90">
        <f t="shared" si="0"/>
        <v>159.68992248062</v>
      </c>
      <c r="E11" s="94"/>
      <c r="F11" s="92"/>
    </row>
    <row r="12" spans="1:6" ht="22.5" customHeight="1">
      <c r="A12" s="99"/>
      <c r="B12" s="163"/>
      <c r="C12" s="163"/>
      <c r="D12" s="90"/>
      <c r="E12" s="94"/>
      <c r="F12" s="92"/>
    </row>
    <row r="13" spans="1:6" ht="22.5" customHeight="1">
      <c r="A13" s="99"/>
      <c r="B13" s="163"/>
      <c r="C13" s="163"/>
      <c r="D13" s="90"/>
      <c r="E13" s="94"/>
      <c r="F13" s="92"/>
    </row>
    <row r="14" spans="1:6" ht="22.5" customHeight="1">
      <c r="A14" s="87"/>
      <c r="B14" s="163"/>
      <c r="C14" s="163"/>
      <c r="D14" s="90"/>
      <c r="E14" s="94"/>
      <c r="F14" s="92"/>
    </row>
    <row r="15" spans="1:6" ht="22.5" customHeight="1">
      <c r="A15" s="87"/>
      <c r="B15" s="163"/>
      <c r="C15" s="163"/>
      <c r="D15" s="90"/>
      <c r="E15" s="94"/>
      <c r="F15" s="92"/>
    </row>
    <row r="16" spans="1:6" ht="22.5" customHeight="1">
      <c r="A16" s="87"/>
      <c r="B16" s="163"/>
      <c r="C16" s="163"/>
      <c r="D16" s="90"/>
      <c r="E16" s="94"/>
      <c r="F16" s="92"/>
    </row>
    <row r="17" spans="1:6" ht="22.5" customHeight="1">
      <c r="A17" s="87"/>
      <c r="B17" s="163"/>
      <c r="C17" s="163"/>
      <c r="D17" s="90"/>
      <c r="E17" s="94"/>
      <c r="F17" s="92"/>
    </row>
    <row r="18" spans="1:6" ht="22.5" customHeight="1">
      <c r="A18" s="87"/>
      <c r="B18" s="163"/>
      <c r="C18" s="163"/>
      <c r="D18" s="90"/>
      <c r="E18" s="94"/>
      <c r="F18" s="92"/>
    </row>
    <row r="19" spans="1:6" ht="22.5" customHeight="1">
      <c r="A19" s="117" t="s">
        <v>102</v>
      </c>
      <c r="B19" s="166">
        <f>SUM(B4:B11)</f>
        <v>4182</v>
      </c>
      <c r="C19" s="166">
        <f>SUM(C4:C11)</f>
        <v>3335</v>
      </c>
      <c r="D19" s="118">
        <f t="shared" ref="D19:D24" si="1">IF(B19&lt;&gt;0,(C19/B19-1)*100,0)</f>
        <v>-20.253467240554802</v>
      </c>
      <c r="E19" s="94"/>
      <c r="F19" s="92"/>
    </row>
    <row r="20" spans="1:6" ht="22.5" customHeight="1">
      <c r="A20" s="129" t="s">
        <v>55</v>
      </c>
      <c r="B20" s="166">
        <f>SUM(B21:B23)</f>
        <v>5196</v>
      </c>
      <c r="C20" s="166">
        <f>SUM(C21:C23)</f>
        <v>3000</v>
      </c>
      <c r="D20" s="118">
        <f t="shared" si="1"/>
        <v>-42.263279445727498</v>
      </c>
      <c r="E20" s="92"/>
      <c r="F20" s="92"/>
    </row>
    <row r="21" spans="1:6" ht="22.5" customHeight="1">
      <c r="A21" s="99" t="s">
        <v>103</v>
      </c>
      <c r="B21" s="163">
        <v>196</v>
      </c>
      <c r="C21" s="163"/>
      <c r="D21" s="90">
        <f t="shared" si="1"/>
        <v>-100</v>
      </c>
      <c r="E21" s="92"/>
      <c r="F21" s="92"/>
    </row>
    <row r="22" spans="1:6" ht="22.5" customHeight="1">
      <c r="A22" s="99" t="s">
        <v>104</v>
      </c>
      <c r="B22" s="163"/>
      <c r="C22" s="163"/>
      <c r="D22" s="90">
        <f t="shared" si="1"/>
        <v>0</v>
      </c>
      <c r="E22" s="92"/>
      <c r="F22" s="92"/>
    </row>
    <row r="23" spans="1:6" ht="22.5" customHeight="1">
      <c r="A23" s="99" t="s">
        <v>105</v>
      </c>
      <c r="B23" s="163">
        <v>5000</v>
      </c>
      <c r="C23" s="163">
        <v>3000</v>
      </c>
      <c r="D23" s="90">
        <f t="shared" si="1"/>
        <v>-40</v>
      </c>
      <c r="E23" s="92"/>
      <c r="F23" s="92"/>
    </row>
    <row r="24" spans="1:6" ht="21" customHeight="1">
      <c r="A24" s="100" t="s">
        <v>106</v>
      </c>
      <c r="B24" s="167">
        <f>SUM(B19:B20)</f>
        <v>9378</v>
      </c>
      <c r="C24" s="167">
        <f>SUM(C19:C20)</f>
        <v>6335</v>
      </c>
      <c r="D24" s="102">
        <f t="shared" si="1"/>
        <v>-32.448283216037503</v>
      </c>
      <c r="E24" s="92"/>
      <c r="F24" s="92"/>
    </row>
    <row r="25" spans="1:6" ht="30.75" customHeight="1">
      <c r="A25" s="123"/>
      <c r="B25" s="94"/>
      <c r="C25" s="94"/>
      <c r="D25" s="126"/>
    </row>
    <row r="26" spans="1:6" ht="36.75" customHeight="1">
      <c r="A26" s="252"/>
      <c r="B26" s="252"/>
      <c r="C26" s="252"/>
      <c r="D26" s="252"/>
    </row>
  </sheetData>
  <mergeCells count="3">
    <mergeCell ref="A1:D1"/>
    <mergeCell ref="C2:D2"/>
    <mergeCell ref="A26:D26"/>
  </mergeCells>
  <phoneticPr fontId="33" type="noConversion"/>
  <pageMargins left="0.74791666666666701" right="0.74791666666666701" top="0.98402777777777795" bottom="0.98402777777777795" header="0.51180555555555596" footer="0.51180555555555596"/>
  <pageSetup paperSize="9" firstPageNumber="11" orientation="portrait" useFirstPageNumber="1"/>
  <headerFooter alignWithMargins="0">
    <oddFooter>&amp;C15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25"/>
  <sheetViews>
    <sheetView showZeros="0" workbookViewId="0">
      <pane xSplit="1" ySplit="3" topLeftCell="B16" activePane="bottomRight" state="frozen"/>
      <selection pane="topRight"/>
      <selection pane="bottomLeft"/>
      <selection pane="bottomRight" activeCell="D8" sqref="D8"/>
    </sheetView>
  </sheetViews>
  <sheetFormatPr defaultColWidth="9" defaultRowHeight="15.6"/>
  <cols>
    <col min="1" max="1" width="35.69921875" customWidth="1"/>
    <col min="2" max="3" width="15" customWidth="1"/>
    <col min="4" max="4" width="15.09765625" customWidth="1"/>
    <col min="8" max="8" width="10.3984375" customWidth="1"/>
    <col min="9" max="9" width="9.69921875" customWidth="1"/>
  </cols>
  <sheetData>
    <row r="1" spans="1:6" ht="26.25" customHeight="1">
      <c r="A1" s="245" t="s">
        <v>1227</v>
      </c>
      <c r="B1" s="247"/>
      <c r="C1" s="247"/>
      <c r="D1" s="247"/>
    </row>
    <row r="2" spans="1:6" ht="19.5" customHeight="1">
      <c r="A2" s="105" t="s">
        <v>182</v>
      </c>
      <c r="B2" s="81"/>
      <c r="C2" s="248" t="s">
        <v>24</v>
      </c>
      <c r="D2" s="248"/>
    </row>
    <row r="3" spans="1:6" ht="52.5" customHeight="1">
      <c r="A3" s="84" t="s">
        <v>25</v>
      </c>
      <c r="B3" s="152" t="s">
        <v>180</v>
      </c>
      <c r="C3" s="152" t="s">
        <v>181</v>
      </c>
      <c r="D3" s="86" t="s">
        <v>30</v>
      </c>
    </row>
    <row r="4" spans="1:6" ht="22.5" customHeight="1">
      <c r="A4" s="143" t="s">
        <v>108</v>
      </c>
      <c r="B4" s="153">
        <v>10</v>
      </c>
      <c r="C4" s="154"/>
      <c r="D4" s="126">
        <f>(C4/B4-1)*100</f>
        <v>-100</v>
      </c>
      <c r="E4" s="92"/>
      <c r="F4" s="92"/>
    </row>
    <row r="5" spans="1:6" ht="22.5" customHeight="1">
      <c r="A5" s="143" t="s">
        <v>109</v>
      </c>
      <c r="B5" s="153"/>
      <c r="C5" s="154"/>
      <c r="D5" s="126"/>
      <c r="E5" s="92"/>
      <c r="F5" s="92"/>
    </row>
    <row r="6" spans="1:6" ht="31.2">
      <c r="A6" s="155" t="s">
        <v>110</v>
      </c>
      <c r="B6" s="153">
        <v>3217</v>
      </c>
      <c r="C6" s="154">
        <v>2400</v>
      </c>
      <c r="D6" s="126">
        <f t="shared" ref="D6:D13" si="0">(C6/B6-1)*100</f>
        <v>-25.3963319863227</v>
      </c>
      <c r="E6" s="92"/>
      <c r="F6" s="92"/>
    </row>
    <row r="7" spans="1:6" ht="22.5" customHeight="1">
      <c r="A7" s="143" t="s">
        <v>111</v>
      </c>
      <c r="B7" s="153"/>
      <c r="C7" s="154"/>
      <c r="D7" s="126"/>
      <c r="E7" s="92"/>
      <c r="F7" s="92"/>
    </row>
    <row r="8" spans="1:6" ht="22.5" customHeight="1">
      <c r="A8" s="143" t="s">
        <v>112</v>
      </c>
      <c r="B8" s="154">
        <v>421</v>
      </c>
      <c r="C8" s="154">
        <v>400</v>
      </c>
      <c r="D8" s="126">
        <f t="shared" si="0"/>
        <v>-4.9881235154394297</v>
      </c>
      <c r="E8" s="92"/>
      <c r="F8" s="92"/>
    </row>
    <row r="9" spans="1:6" ht="22.5" customHeight="1">
      <c r="A9" s="143" t="s">
        <v>113</v>
      </c>
      <c r="B9" s="154">
        <v>230</v>
      </c>
      <c r="C9" s="154">
        <v>200</v>
      </c>
      <c r="D9" s="126">
        <f t="shared" si="0"/>
        <v>-13.0434782608696</v>
      </c>
      <c r="E9" s="92"/>
      <c r="F9" s="92"/>
    </row>
    <row r="10" spans="1:6" ht="22.5" customHeight="1">
      <c r="A10" s="143" t="s">
        <v>114</v>
      </c>
      <c r="B10" s="154"/>
      <c r="C10" s="154"/>
      <c r="D10" s="126"/>
      <c r="E10" s="92"/>
      <c r="F10" s="92"/>
    </row>
    <row r="11" spans="1:6" ht="31.2">
      <c r="A11" s="155" t="s">
        <v>115</v>
      </c>
      <c r="B11" s="154">
        <v>5129</v>
      </c>
      <c r="C11" s="154">
        <v>3335</v>
      </c>
      <c r="D11" s="126">
        <f t="shared" si="0"/>
        <v>-34.977578475336301</v>
      </c>
      <c r="E11" s="92"/>
      <c r="F11" s="92"/>
    </row>
    <row r="12" spans="1:6" ht="22.5" customHeight="1">
      <c r="A12" s="143" t="s">
        <v>116</v>
      </c>
      <c r="B12" s="154"/>
      <c r="C12" s="154"/>
      <c r="D12" s="126"/>
      <c r="E12" s="92"/>
      <c r="F12" s="92"/>
    </row>
    <row r="13" spans="1:6" ht="22.5" customHeight="1">
      <c r="A13" s="143" t="s">
        <v>117</v>
      </c>
      <c r="B13" s="154">
        <v>186</v>
      </c>
      <c r="C13" s="154"/>
      <c r="D13" s="126">
        <f t="shared" si="0"/>
        <v>-100</v>
      </c>
      <c r="E13" s="92"/>
      <c r="F13" s="92"/>
    </row>
    <row r="14" spans="1:6" ht="22.5" customHeight="1">
      <c r="A14" s="129"/>
      <c r="B14" s="154"/>
      <c r="C14" s="154"/>
      <c r="D14" s="126"/>
      <c r="E14" s="92"/>
      <c r="F14" s="92"/>
    </row>
    <row r="15" spans="1:6" ht="22.5" customHeight="1">
      <c r="A15" s="129"/>
      <c r="B15" s="154"/>
      <c r="C15" s="154"/>
      <c r="D15" s="126"/>
      <c r="E15" s="92"/>
      <c r="F15" s="92"/>
    </row>
    <row r="16" spans="1:6" ht="22.5" customHeight="1">
      <c r="A16" s="129"/>
      <c r="B16" s="154"/>
      <c r="C16" s="154"/>
      <c r="D16" s="126"/>
      <c r="E16" s="92"/>
      <c r="F16" s="92"/>
    </row>
    <row r="17" spans="1:6" ht="22.5" customHeight="1">
      <c r="A17" s="129"/>
      <c r="B17" s="154"/>
      <c r="C17" s="154"/>
      <c r="D17" s="126"/>
      <c r="E17" s="92"/>
      <c r="F17" s="92"/>
    </row>
    <row r="18" spans="1:6" ht="22.5" customHeight="1">
      <c r="A18" s="129"/>
      <c r="B18" s="154"/>
      <c r="C18" s="154"/>
      <c r="D18" s="126"/>
      <c r="E18" s="92"/>
      <c r="F18" s="92"/>
    </row>
    <row r="19" spans="1:6" s="87" customFormat="1" ht="22.5" customHeight="1">
      <c r="A19" s="129" t="s">
        <v>118</v>
      </c>
      <c r="B19" s="156">
        <f>SUM(B4:B13)</f>
        <v>9193</v>
      </c>
      <c r="C19" s="156">
        <f>SUM(C4:C13)</f>
        <v>6335</v>
      </c>
      <c r="D19" s="157">
        <f>(C19/B19-1)*100</f>
        <v>-31.088871967801602</v>
      </c>
      <c r="E19" s="94"/>
      <c r="F19" s="94"/>
    </row>
    <row r="20" spans="1:6" ht="22.5" customHeight="1">
      <c r="A20" s="129" t="s">
        <v>87</v>
      </c>
      <c r="B20" s="156">
        <f>SUM(B21:B24)</f>
        <v>185</v>
      </c>
      <c r="C20" s="156">
        <f>SUM(C21:C24)</f>
        <v>0</v>
      </c>
      <c r="D20" s="157">
        <f>(C20/B20-1)*100</f>
        <v>-100</v>
      </c>
      <c r="E20" s="92"/>
      <c r="F20" s="92"/>
    </row>
    <row r="21" spans="1:6" ht="22.5" customHeight="1">
      <c r="A21" s="108" t="s">
        <v>183</v>
      </c>
      <c r="B21" s="156"/>
      <c r="C21" s="156"/>
      <c r="D21" s="126"/>
      <c r="E21" s="92"/>
      <c r="F21" s="92"/>
    </row>
    <row r="22" spans="1:6" ht="22.5" customHeight="1">
      <c r="A22" s="108" t="s">
        <v>184</v>
      </c>
      <c r="B22" s="154">
        <v>185</v>
      </c>
      <c r="C22" s="154"/>
      <c r="D22" s="126">
        <f>(C22/B22-1)*100</f>
        <v>-100</v>
      </c>
      <c r="E22" s="92"/>
      <c r="F22" s="92"/>
    </row>
    <row r="23" spans="1:6" ht="22.5" customHeight="1">
      <c r="A23" s="158" t="s">
        <v>185</v>
      </c>
      <c r="B23" s="154"/>
      <c r="C23" s="154"/>
      <c r="D23" s="126"/>
      <c r="E23" s="92"/>
      <c r="F23" s="92"/>
    </row>
    <row r="24" spans="1:6" ht="22.5" customHeight="1">
      <c r="A24" s="108" t="s">
        <v>91</v>
      </c>
      <c r="B24" s="154"/>
      <c r="C24" s="154"/>
      <c r="D24" s="126">
        <v>-34.965034965035002</v>
      </c>
      <c r="E24" s="92"/>
      <c r="F24" s="92"/>
    </row>
    <row r="25" spans="1:6" ht="21" customHeight="1">
      <c r="A25" s="159" t="s">
        <v>120</v>
      </c>
      <c r="B25" s="160">
        <f>SUM(B19:B20)</f>
        <v>9378</v>
      </c>
      <c r="C25" s="160">
        <f>SUM(C19:C20)</f>
        <v>6335</v>
      </c>
      <c r="D25" s="161">
        <f>(C25/B25-1)*100</f>
        <v>-32.448283216037503</v>
      </c>
      <c r="E25" s="92"/>
      <c r="F25" s="92"/>
    </row>
  </sheetData>
  <mergeCells count="2">
    <mergeCell ref="A1:D1"/>
    <mergeCell ref="C2:D2"/>
  </mergeCells>
  <phoneticPr fontId="33" type="noConversion"/>
  <pageMargins left="0.74791666666666701" right="0.74791666666666701" top="0.98402777777777795" bottom="0.98402777777777795" header="0.51180555555555596" footer="0.51180555555555596"/>
  <pageSetup paperSize="9" firstPageNumber="12" orientation="portrait" useFirstPageNumber="1"/>
  <headerFooter alignWithMargins="0">
    <oddFooter>&amp;C16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D34"/>
  <sheetViews>
    <sheetView topLeftCell="A7" workbookViewId="0">
      <selection activeCell="C6" sqref="C6"/>
    </sheetView>
  </sheetViews>
  <sheetFormatPr defaultColWidth="9" defaultRowHeight="15.6"/>
  <cols>
    <col min="1" max="1" width="33.69921875" customWidth="1"/>
    <col min="2" max="3" width="15" style="104" customWidth="1"/>
    <col min="4" max="4" width="12.3984375" customWidth="1"/>
    <col min="5" max="5" width="10.3984375" customWidth="1"/>
    <col min="6" max="6" width="9.69921875" customWidth="1"/>
  </cols>
  <sheetData>
    <row r="1" spans="1:4" ht="26.25" customHeight="1">
      <c r="A1" s="245" t="s">
        <v>186</v>
      </c>
      <c r="B1" s="245"/>
      <c r="C1" s="245"/>
      <c r="D1" s="245"/>
    </row>
    <row r="2" spans="1:4" ht="17.399999999999999">
      <c r="A2" s="245" t="s">
        <v>1228</v>
      </c>
      <c r="B2" s="245"/>
      <c r="C2" s="245"/>
      <c r="D2" s="245"/>
    </row>
    <row r="3" spans="1:4" ht="21" customHeight="1">
      <c r="A3" s="105" t="s">
        <v>187</v>
      </c>
      <c r="B3" s="131"/>
      <c r="C3" s="131"/>
      <c r="D3" s="83" t="s">
        <v>24</v>
      </c>
    </row>
    <row r="4" spans="1:4" ht="52.5" customHeight="1">
      <c r="A4" s="132" t="s">
        <v>25</v>
      </c>
      <c r="B4" s="133" t="s">
        <v>154</v>
      </c>
      <c r="C4" s="133" t="s">
        <v>146</v>
      </c>
      <c r="D4" s="86" t="s">
        <v>30</v>
      </c>
    </row>
    <row r="5" spans="1:4" ht="17.399999999999999" customHeight="1">
      <c r="A5" s="134" t="s">
        <v>188</v>
      </c>
      <c r="B5" s="135">
        <v>196</v>
      </c>
      <c r="C5" s="135">
        <v>0</v>
      </c>
      <c r="D5" s="136">
        <f t="shared" ref="D5:D25" si="0">(C5/B5-1)*100</f>
        <v>-100</v>
      </c>
    </row>
    <row r="6" spans="1:4" ht="17.399999999999999" customHeight="1">
      <c r="A6" s="137"/>
      <c r="B6" s="138"/>
      <c r="C6" s="139"/>
      <c r="D6" s="140"/>
    </row>
    <row r="7" spans="1:4" ht="17.399999999999999" customHeight="1">
      <c r="A7" s="108"/>
      <c r="B7" s="138"/>
      <c r="C7" s="139"/>
      <c r="D7" s="140"/>
    </row>
    <row r="8" spans="1:4" ht="17.399999999999999" customHeight="1">
      <c r="A8" s="137"/>
      <c r="B8" s="138"/>
      <c r="C8" s="139"/>
      <c r="D8" s="140"/>
    </row>
    <row r="9" spans="1:4" ht="17.399999999999999" customHeight="1">
      <c r="A9" s="141"/>
      <c r="B9" s="138"/>
      <c r="C9" s="139"/>
      <c r="D9" s="140"/>
    </row>
    <row r="10" spans="1:4" ht="17.399999999999999" customHeight="1">
      <c r="A10" s="108"/>
      <c r="B10" s="142"/>
      <c r="C10" s="142"/>
      <c r="D10" s="140"/>
    </row>
    <row r="11" spans="1:4" ht="17.399999999999999" customHeight="1">
      <c r="A11" s="137"/>
      <c r="B11" s="138"/>
      <c r="C11" s="116"/>
      <c r="D11" s="140"/>
    </row>
    <row r="12" spans="1:4" ht="17.399999999999999" customHeight="1">
      <c r="A12" s="141"/>
      <c r="B12" s="138"/>
      <c r="C12" s="116"/>
      <c r="D12" s="140"/>
    </row>
    <row r="13" spans="1:4" ht="17.399999999999999" customHeight="1">
      <c r="A13" s="141"/>
      <c r="B13" s="138"/>
      <c r="C13" s="116"/>
      <c r="D13" s="140"/>
    </row>
    <row r="14" spans="1:4" ht="17.399999999999999" customHeight="1">
      <c r="A14" s="143"/>
      <c r="B14" s="138"/>
      <c r="C14" s="116"/>
      <c r="D14" s="140"/>
    </row>
    <row r="15" spans="1:4" ht="17.399999999999999" customHeight="1">
      <c r="A15" s="143"/>
      <c r="B15" s="138"/>
      <c r="C15" s="116"/>
      <c r="D15" s="140"/>
    </row>
    <row r="16" spans="1:4" ht="17.399999999999999" customHeight="1">
      <c r="A16" s="143"/>
      <c r="B16" s="138"/>
      <c r="C16" s="116"/>
      <c r="D16" s="140"/>
    </row>
    <row r="17" spans="1:4" ht="17.399999999999999" customHeight="1">
      <c r="A17" s="144"/>
      <c r="B17" s="138"/>
      <c r="C17" s="116"/>
      <c r="D17" s="140"/>
    </row>
    <row r="18" spans="1:4" ht="17.399999999999999" customHeight="1">
      <c r="A18" s="145"/>
      <c r="B18" s="138"/>
      <c r="C18" s="116"/>
      <c r="D18" s="140"/>
    </row>
    <row r="19" spans="1:4" ht="17.399999999999999" customHeight="1">
      <c r="A19" s="108"/>
      <c r="B19" s="138"/>
      <c r="C19" s="116"/>
      <c r="D19" s="140"/>
    </row>
    <row r="20" spans="1:4" ht="17.399999999999999" customHeight="1">
      <c r="A20" s="108"/>
      <c r="B20" s="138"/>
      <c r="C20" s="116"/>
      <c r="D20" s="140"/>
    </row>
    <row r="21" spans="1:4" ht="17.399999999999999" customHeight="1">
      <c r="A21" s="108"/>
      <c r="B21" s="138"/>
      <c r="C21" s="116"/>
      <c r="D21" s="140"/>
    </row>
    <row r="22" spans="1:4" ht="17.399999999999999" customHeight="1">
      <c r="A22" s="108"/>
      <c r="B22" s="138"/>
      <c r="C22" s="116"/>
      <c r="D22" s="140"/>
    </row>
    <row r="23" spans="1:4" ht="17.399999999999999" customHeight="1">
      <c r="A23" s="87"/>
      <c r="B23" s="138"/>
      <c r="C23" s="116"/>
      <c r="D23" s="140"/>
    </row>
    <row r="24" spans="1:4" ht="17.399999999999999" customHeight="1">
      <c r="B24" s="110"/>
      <c r="C24" s="110"/>
      <c r="D24" s="140"/>
    </row>
    <row r="25" spans="1:4" ht="17.399999999999999" customHeight="1">
      <c r="A25" s="146" t="s">
        <v>177</v>
      </c>
      <c r="B25" s="147">
        <f>SUM(B5:B24)</f>
        <v>196</v>
      </c>
      <c r="C25" s="147">
        <f>SUM(C5:C24)</f>
        <v>0</v>
      </c>
      <c r="D25" s="148">
        <f t="shared" si="0"/>
        <v>-100</v>
      </c>
    </row>
    <row r="26" spans="1:4">
      <c r="B26" s="149"/>
      <c r="C26" s="149"/>
      <c r="D26" s="150"/>
    </row>
    <row r="27" spans="1:4">
      <c r="B27"/>
      <c r="C27"/>
    </row>
    <row r="28" spans="1:4">
      <c r="C28" s="151"/>
      <c r="D28" s="92"/>
    </row>
    <row r="29" spans="1:4">
      <c r="C29" s="151"/>
      <c r="D29" s="92"/>
    </row>
    <row r="30" spans="1:4">
      <c r="C30" s="151"/>
      <c r="D30" s="92"/>
    </row>
    <row r="31" spans="1:4">
      <c r="C31" s="151"/>
      <c r="D31" s="92"/>
    </row>
    <row r="32" spans="1:4">
      <c r="C32" s="151"/>
      <c r="D32" s="92"/>
    </row>
    <row r="33" spans="3:4">
      <c r="C33" s="151"/>
      <c r="D33" s="92"/>
    </row>
    <row r="34" spans="3:4">
      <c r="C34" s="151"/>
      <c r="D34" s="92"/>
    </row>
  </sheetData>
  <mergeCells count="2">
    <mergeCell ref="A1:D1"/>
    <mergeCell ref="A2:D2"/>
  </mergeCells>
  <phoneticPr fontId="3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8"/>
  <sheetViews>
    <sheetView topLeftCell="A13" workbookViewId="0">
      <selection activeCell="G15" sqref="G15"/>
    </sheetView>
  </sheetViews>
  <sheetFormatPr defaultColWidth="9" defaultRowHeight="15.6"/>
  <cols>
    <col min="1" max="1" width="35.19921875" customWidth="1"/>
    <col min="2" max="2" width="13.5" style="80" customWidth="1"/>
    <col min="3" max="3" width="13.5" style="104" customWidth="1"/>
    <col min="4" max="4" width="13.5" customWidth="1"/>
    <col min="8" max="8" width="10.3984375" customWidth="1"/>
    <col min="9" max="9" width="9.69921875" customWidth="1"/>
  </cols>
  <sheetData>
    <row r="1" spans="1:6" ht="26.25" customHeight="1">
      <c r="A1" s="245" t="s">
        <v>1229</v>
      </c>
      <c r="B1" s="247"/>
      <c r="C1" s="247"/>
      <c r="D1" s="247"/>
    </row>
    <row r="2" spans="1:6" ht="19.5" customHeight="1">
      <c r="A2" s="105" t="s">
        <v>189</v>
      </c>
      <c r="B2" s="82"/>
      <c r="C2" s="248" t="s">
        <v>24</v>
      </c>
      <c r="D2" s="248"/>
    </row>
    <row r="3" spans="1:6" ht="52.5" customHeight="1">
      <c r="A3" s="84" t="s">
        <v>25</v>
      </c>
      <c r="B3" s="85" t="s">
        <v>180</v>
      </c>
      <c r="C3" s="106" t="s">
        <v>181</v>
      </c>
      <c r="D3" s="86" t="s">
        <v>30</v>
      </c>
      <c r="E3" s="87"/>
    </row>
    <row r="4" spans="1:6" ht="22.5" customHeight="1">
      <c r="A4" s="87" t="s">
        <v>122</v>
      </c>
      <c r="B4" s="127"/>
      <c r="C4" s="107"/>
      <c r="D4" s="90"/>
      <c r="E4" s="91"/>
      <c r="F4" s="92"/>
    </row>
    <row r="5" spans="1:6" ht="22.5" customHeight="1">
      <c r="A5" s="108" t="s">
        <v>123</v>
      </c>
      <c r="B5" s="128"/>
      <c r="C5" s="107"/>
      <c r="D5" s="90"/>
      <c r="E5" s="91"/>
      <c r="F5" s="92"/>
    </row>
    <row r="6" spans="1:6" ht="22.5" customHeight="1">
      <c r="A6" s="108" t="s">
        <v>124</v>
      </c>
      <c r="B6" s="128"/>
      <c r="C6" s="107"/>
      <c r="D6" s="90"/>
      <c r="E6" s="91"/>
      <c r="F6" s="92"/>
    </row>
    <row r="7" spans="1:6" ht="22.5" customHeight="1">
      <c r="A7" s="94" t="s">
        <v>125</v>
      </c>
      <c r="B7" s="128"/>
      <c r="C7" s="107"/>
      <c r="D7" s="90"/>
      <c r="E7" s="91"/>
      <c r="F7" s="92"/>
    </row>
    <row r="8" spans="1:6" ht="22.5" customHeight="1">
      <c r="A8" s="94" t="s">
        <v>126</v>
      </c>
      <c r="B8" s="128">
        <v>30</v>
      </c>
      <c r="C8" s="107">
        <v>13</v>
      </c>
      <c r="D8" s="90">
        <f>(C8/B8-1)*100</f>
        <v>-56.6666666666667</v>
      </c>
      <c r="E8" s="91"/>
      <c r="F8" s="92"/>
    </row>
    <row r="9" spans="1:6" ht="22.5" customHeight="1">
      <c r="A9" s="94"/>
      <c r="B9" s="98"/>
      <c r="C9" s="107"/>
      <c r="D9" s="90"/>
      <c r="E9" s="91"/>
      <c r="F9" s="92"/>
    </row>
    <row r="10" spans="1:6" ht="22.5" customHeight="1">
      <c r="A10" s="94"/>
      <c r="B10" s="98"/>
      <c r="C10" s="107"/>
      <c r="D10" s="90"/>
      <c r="E10" s="91"/>
      <c r="F10" s="92"/>
    </row>
    <row r="11" spans="1:6" ht="22.5" customHeight="1">
      <c r="A11" s="94"/>
      <c r="B11" s="98"/>
      <c r="C11" s="107"/>
      <c r="D11" s="90"/>
      <c r="E11" s="91"/>
      <c r="F11" s="92"/>
    </row>
    <row r="12" spans="1:6" ht="22.5" customHeight="1">
      <c r="A12" s="117"/>
      <c r="B12" s="113"/>
      <c r="C12" s="114"/>
      <c r="D12" s="115"/>
      <c r="E12" s="91"/>
      <c r="F12" s="92"/>
    </row>
    <row r="13" spans="1:6" ht="22.5" customHeight="1">
      <c r="A13" s="129"/>
      <c r="B13" s="113"/>
      <c r="C13" s="114"/>
      <c r="D13" s="115"/>
      <c r="E13" s="91"/>
      <c r="F13" s="92"/>
    </row>
    <row r="14" spans="1:6" ht="22.5" customHeight="1">
      <c r="A14" s="99"/>
      <c r="B14" s="95"/>
      <c r="C14" s="116"/>
      <c r="D14" s="90"/>
      <c r="E14" s="91"/>
      <c r="F14" s="92"/>
    </row>
    <row r="15" spans="1:6" ht="22.5" customHeight="1">
      <c r="A15" s="99"/>
      <c r="B15" s="95"/>
      <c r="C15" s="116"/>
      <c r="D15" s="90"/>
      <c r="E15" s="91"/>
      <c r="F15" s="92"/>
    </row>
    <row r="16" spans="1:6" ht="22.5" customHeight="1">
      <c r="A16" s="99"/>
      <c r="B16" s="95"/>
      <c r="C16" s="116"/>
      <c r="D16" s="90"/>
      <c r="E16" s="91"/>
      <c r="F16" s="92"/>
    </row>
    <row r="17" spans="1:6" ht="22.5" customHeight="1">
      <c r="A17" s="87"/>
      <c r="B17" s="95"/>
      <c r="C17" s="116"/>
      <c r="D17" s="90"/>
      <c r="E17" s="91"/>
      <c r="F17" s="92"/>
    </row>
    <row r="18" spans="1:6" ht="22.5" customHeight="1">
      <c r="A18" s="87"/>
      <c r="B18" s="95"/>
      <c r="C18" s="116"/>
      <c r="D18" s="90"/>
      <c r="E18" s="91"/>
      <c r="F18" s="92"/>
    </row>
    <row r="19" spans="1:6" ht="22.5" customHeight="1">
      <c r="A19" s="87"/>
      <c r="B19" s="95"/>
      <c r="C19" s="116"/>
      <c r="D19" s="90"/>
      <c r="E19" s="91"/>
      <c r="F19" s="92"/>
    </row>
    <row r="20" spans="1:6" ht="22.5" customHeight="1">
      <c r="A20" s="87"/>
      <c r="B20" s="95"/>
      <c r="C20" s="116"/>
      <c r="D20" s="90"/>
      <c r="E20" s="91"/>
      <c r="F20" s="92"/>
    </row>
    <row r="21" spans="1:6" ht="22.5" customHeight="1">
      <c r="A21" s="87"/>
      <c r="B21" s="114"/>
      <c r="C21" s="116"/>
      <c r="D21" s="90"/>
      <c r="E21" s="91"/>
      <c r="F21" s="92"/>
    </row>
    <row r="22" spans="1:6" ht="22.5" customHeight="1">
      <c r="A22" s="117" t="s">
        <v>127</v>
      </c>
      <c r="B22" s="114">
        <f>SUM(B4:B11)</f>
        <v>30</v>
      </c>
      <c r="C22" s="114">
        <f>SUM(C4:C11)</f>
        <v>13</v>
      </c>
      <c r="D22" s="118">
        <f>(C22/B22-1)*100</f>
        <v>-56.6666666666667</v>
      </c>
      <c r="E22" s="91"/>
      <c r="F22" s="92"/>
    </row>
    <row r="23" spans="1:6" ht="22.5" customHeight="1">
      <c r="A23" s="120" t="s">
        <v>128</v>
      </c>
      <c r="B23" s="93"/>
      <c r="C23" s="110"/>
      <c r="D23" s="90"/>
      <c r="E23" s="91"/>
      <c r="F23" s="92"/>
    </row>
    <row r="24" spans="1:6" ht="22.5" customHeight="1">
      <c r="A24" s="99"/>
      <c r="B24" s="98"/>
      <c r="C24" s="107"/>
      <c r="D24" s="90"/>
      <c r="E24" s="91"/>
      <c r="F24" s="92"/>
    </row>
    <row r="25" spans="1:6" ht="22.5" customHeight="1">
      <c r="A25" s="99"/>
      <c r="B25" s="98"/>
      <c r="C25" s="107"/>
      <c r="D25" s="90"/>
      <c r="E25" s="91"/>
      <c r="F25" s="92"/>
    </row>
    <row r="26" spans="1:6" ht="21" customHeight="1">
      <c r="A26" s="100" t="s">
        <v>129</v>
      </c>
      <c r="B26" s="130">
        <f>SUM(B22:B23)</f>
        <v>30</v>
      </c>
      <c r="C26" s="130">
        <f>SUM(C22:C23)</f>
        <v>13</v>
      </c>
      <c r="D26" s="102">
        <f>(C26/B26-1)*100</f>
        <v>-56.6666666666667</v>
      </c>
      <c r="E26" s="91"/>
      <c r="F26" s="92"/>
    </row>
    <row r="27" spans="1:6" ht="9.75" customHeight="1">
      <c r="A27" s="123"/>
      <c r="B27" s="124"/>
      <c r="C27" s="125"/>
      <c r="D27" s="126"/>
      <c r="E27" s="87"/>
    </row>
    <row r="28" spans="1:6" ht="44.25" customHeight="1">
      <c r="A28" s="250"/>
      <c r="B28" s="250"/>
      <c r="C28" s="250"/>
      <c r="D28" s="250"/>
    </row>
  </sheetData>
  <mergeCells count="3">
    <mergeCell ref="A1:D1"/>
    <mergeCell ref="C2:D2"/>
    <mergeCell ref="A28:D28"/>
  </mergeCells>
  <phoneticPr fontId="33" type="noConversion"/>
  <pageMargins left="0.69930555555555596" right="0.69930555555555596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0"/>
  <sheetViews>
    <sheetView topLeftCell="A16" workbookViewId="0">
      <selection activeCell="D10" sqref="D10:D11"/>
    </sheetView>
  </sheetViews>
  <sheetFormatPr defaultColWidth="9" defaultRowHeight="15.6"/>
  <cols>
    <col min="1" max="1" width="35.19921875" customWidth="1"/>
    <col min="2" max="2" width="13.59765625" style="80" customWidth="1"/>
    <col min="3" max="3" width="13.5" style="104" customWidth="1"/>
    <col min="4" max="4" width="13.5" customWidth="1"/>
    <col min="8" max="8" width="10.3984375" customWidth="1"/>
    <col min="9" max="9" width="9.69921875" customWidth="1"/>
  </cols>
  <sheetData>
    <row r="1" spans="1:6" ht="26.25" customHeight="1">
      <c r="A1" s="245" t="s">
        <v>1230</v>
      </c>
      <c r="B1" s="247"/>
      <c r="C1" s="247"/>
      <c r="D1" s="247"/>
    </row>
    <row r="2" spans="1:6" ht="19.5" customHeight="1">
      <c r="A2" s="105" t="s">
        <v>190</v>
      </c>
      <c r="B2" s="82"/>
      <c r="C2" s="248" t="s">
        <v>24</v>
      </c>
      <c r="D2" s="248"/>
    </row>
    <row r="3" spans="1:6" ht="52.5" customHeight="1">
      <c r="A3" s="84" t="s">
        <v>25</v>
      </c>
      <c r="B3" s="85" t="s">
        <v>1231</v>
      </c>
      <c r="C3" s="106" t="s">
        <v>1232</v>
      </c>
      <c r="D3" s="86" t="s">
        <v>30</v>
      </c>
      <c r="E3" s="87"/>
    </row>
    <row r="4" spans="1:6" ht="22.5" customHeight="1">
      <c r="A4" s="94" t="s">
        <v>131</v>
      </c>
      <c r="B4" s="98"/>
      <c r="C4" s="107"/>
      <c r="D4" s="90"/>
      <c r="E4" s="91"/>
      <c r="F4" s="92"/>
    </row>
    <row r="5" spans="1:6" ht="22.5" customHeight="1">
      <c r="A5" s="108" t="s">
        <v>132</v>
      </c>
      <c r="B5" s="98">
        <f>SUM(B6:B9)</f>
        <v>22</v>
      </c>
      <c r="C5" s="107">
        <f>SUM(C6:C9)</f>
        <v>9</v>
      </c>
      <c r="D5" s="90">
        <f t="shared" ref="D4:D5" si="0">(C5/B5-1)*100</f>
        <v>-59.090909090909101</v>
      </c>
      <c r="E5" s="91"/>
      <c r="F5" s="92"/>
    </row>
    <row r="6" spans="1:6" ht="22.5" customHeight="1">
      <c r="A6" s="99" t="s">
        <v>133</v>
      </c>
      <c r="B6" s="109"/>
      <c r="C6" s="110"/>
      <c r="D6" s="90"/>
      <c r="E6" s="91"/>
      <c r="F6" s="92"/>
    </row>
    <row r="7" spans="1:6" ht="22.5" customHeight="1">
      <c r="A7" s="99" t="s">
        <v>191</v>
      </c>
      <c r="B7" s="109"/>
      <c r="C7" s="110"/>
      <c r="D7" s="90"/>
      <c r="E7" s="91"/>
      <c r="F7" s="92"/>
    </row>
    <row r="8" spans="1:6" ht="22.5" customHeight="1">
      <c r="A8" s="111" t="s">
        <v>136</v>
      </c>
      <c r="B8" s="109"/>
      <c r="C8" s="110"/>
      <c r="D8" s="90"/>
      <c r="E8" s="91"/>
      <c r="F8" s="92"/>
    </row>
    <row r="9" spans="1:6" ht="22.5" customHeight="1">
      <c r="A9" s="21" t="s">
        <v>137</v>
      </c>
      <c r="B9" s="109">
        <v>22</v>
      </c>
      <c r="C9" s="107">
        <v>9</v>
      </c>
      <c r="D9" s="90">
        <f t="shared" ref="D6:D11" si="1">(C9/B9-1)*100</f>
        <v>-59.090909090909101</v>
      </c>
      <c r="E9" s="91"/>
      <c r="F9" s="92"/>
    </row>
    <row r="10" spans="1:6" ht="22.5" customHeight="1">
      <c r="A10" s="112" t="s">
        <v>138</v>
      </c>
      <c r="B10" s="109"/>
      <c r="C10" s="107"/>
      <c r="D10" s="90"/>
      <c r="E10" s="91"/>
      <c r="F10" s="92"/>
    </row>
    <row r="11" spans="1:6" ht="22.5" customHeight="1">
      <c r="A11" s="21" t="s">
        <v>139</v>
      </c>
      <c r="B11" s="109"/>
      <c r="C11" s="107"/>
      <c r="D11" s="90"/>
      <c r="E11" s="91"/>
      <c r="F11" s="92"/>
    </row>
    <row r="12" spans="1:6" ht="22.5" customHeight="1">
      <c r="A12" s="94"/>
      <c r="B12" s="98"/>
      <c r="C12" s="107"/>
      <c r="D12" s="90"/>
      <c r="E12" s="91"/>
      <c r="F12" s="92"/>
    </row>
    <row r="13" spans="1:6" ht="22.5" customHeight="1">
      <c r="A13" s="94"/>
      <c r="B13" s="98"/>
      <c r="C13" s="107"/>
      <c r="D13" s="90"/>
      <c r="E13" s="91"/>
      <c r="F13" s="92"/>
    </row>
    <row r="14" spans="1:6" ht="22.5" customHeight="1">
      <c r="A14" s="94"/>
      <c r="B14" s="93"/>
      <c r="C14" s="110"/>
      <c r="D14" s="90"/>
      <c r="E14" s="91"/>
      <c r="F14" s="92"/>
    </row>
    <row r="15" spans="1:6" ht="22.5" customHeight="1">
      <c r="A15" s="99"/>
      <c r="B15" s="93"/>
      <c r="C15" s="110"/>
      <c r="D15" s="90"/>
      <c r="E15" s="91"/>
      <c r="F15" s="92"/>
    </row>
    <row r="16" spans="1:6" ht="22.5" customHeight="1">
      <c r="A16" s="99"/>
      <c r="B16" s="93"/>
      <c r="C16" s="110"/>
      <c r="D16" s="90"/>
      <c r="E16" s="91"/>
      <c r="F16" s="92"/>
    </row>
    <row r="17" spans="1:6" ht="22.5" customHeight="1">
      <c r="A17" s="94"/>
      <c r="B17" s="113"/>
      <c r="C17" s="114"/>
      <c r="D17" s="115"/>
      <c r="E17" s="91"/>
      <c r="F17" s="92"/>
    </row>
    <row r="18" spans="1:6" ht="22.5" customHeight="1">
      <c r="A18" s="99"/>
      <c r="B18" s="95"/>
      <c r="C18" s="110"/>
      <c r="D18" s="90"/>
      <c r="E18" s="91"/>
      <c r="F18" s="92"/>
    </row>
    <row r="19" spans="1:6" ht="22.5" customHeight="1">
      <c r="A19" s="99"/>
      <c r="B19" s="95"/>
      <c r="C19" s="110"/>
      <c r="D19" s="90"/>
      <c r="E19" s="91"/>
      <c r="F19" s="92"/>
    </row>
    <row r="20" spans="1:6" ht="22.5" customHeight="1">
      <c r="A20" s="99"/>
      <c r="B20" s="95"/>
      <c r="C20" s="116"/>
      <c r="D20" s="90"/>
      <c r="E20" s="91"/>
      <c r="F20" s="92"/>
    </row>
    <row r="21" spans="1:6" ht="22.5" customHeight="1">
      <c r="A21" s="87"/>
      <c r="B21" s="95"/>
      <c r="C21" s="116"/>
      <c r="D21" s="90"/>
      <c r="E21" s="91"/>
      <c r="F21" s="92"/>
    </row>
    <row r="22" spans="1:6" ht="22.5" customHeight="1">
      <c r="A22" s="87"/>
      <c r="B22" s="95"/>
      <c r="C22" s="116"/>
      <c r="D22" s="90"/>
      <c r="E22" s="91"/>
      <c r="F22" s="92"/>
    </row>
    <row r="23" spans="1:6" ht="22.5" customHeight="1">
      <c r="A23" s="87"/>
      <c r="B23" s="95"/>
      <c r="C23" s="116"/>
      <c r="D23" s="90"/>
      <c r="E23" s="91"/>
      <c r="F23" s="92"/>
    </row>
    <row r="24" spans="1:6" ht="22.5" customHeight="1">
      <c r="A24" s="117" t="s">
        <v>140</v>
      </c>
      <c r="B24" s="113">
        <f>SUM(B4:B5,B10:B11)</f>
        <v>22</v>
      </c>
      <c r="C24" s="114">
        <f>SUM(C5,C4,C10:C11)</f>
        <v>9</v>
      </c>
      <c r="D24" s="118">
        <f>(C24/B24-1)*100</f>
        <v>-59.090909090909101</v>
      </c>
      <c r="E24" s="91"/>
      <c r="F24" s="92"/>
    </row>
    <row r="25" spans="1:6" ht="22.5" customHeight="1">
      <c r="A25" s="119" t="s">
        <v>141</v>
      </c>
      <c r="B25" s="110">
        <v>8</v>
      </c>
      <c r="C25" s="110">
        <v>4</v>
      </c>
      <c r="D25" s="90">
        <f>(C25/B25-1)*100</f>
        <v>-50</v>
      </c>
      <c r="E25" s="91"/>
      <c r="F25" s="92"/>
    </row>
    <row r="26" spans="1:6" ht="22.5" customHeight="1">
      <c r="A26" s="120" t="s">
        <v>142</v>
      </c>
      <c r="B26" s="93"/>
      <c r="C26" s="110"/>
      <c r="D26" s="90"/>
      <c r="E26" s="91"/>
      <c r="F26" s="92"/>
    </row>
    <row r="27" spans="1:6" ht="22.5" customHeight="1">
      <c r="A27" s="108"/>
      <c r="B27" s="121"/>
      <c r="D27" s="90"/>
      <c r="E27" s="91"/>
      <c r="F27" s="92"/>
    </row>
    <row r="28" spans="1:6" ht="22.5" customHeight="1">
      <c r="A28" s="99"/>
      <c r="B28" s="98"/>
      <c r="C28" s="107"/>
      <c r="D28" s="90"/>
      <c r="E28" s="91"/>
      <c r="F28" s="92"/>
    </row>
    <row r="29" spans="1:6" ht="21" customHeight="1">
      <c r="A29" s="100" t="s">
        <v>143</v>
      </c>
      <c r="B29" s="122">
        <f>SUM(B24:B26)</f>
        <v>30</v>
      </c>
      <c r="C29" s="122">
        <f>SUM(C24:C26)</f>
        <v>13</v>
      </c>
      <c r="D29" s="102">
        <f>(C29/B29-1)*100</f>
        <v>-56.6666666666667</v>
      </c>
      <c r="E29" s="91"/>
      <c r="F29" s="92"/>
    </row>
    <row r="30" spans="1:6" ht="9.75" customHeight="1">
      <c r="A30" s="123"/>
      <c r="B30" s="124"/>
      <c r="C30" s="125"/>
      <c r="D30" s="126"/>
      <c r="E30" s="87"/>
    </row>
  </sheetData>
  <mergeCells count="2">
    <mergeCell ref="A1:D1"/>
    <mergeCell ref="C2:D2"/>
  </mergeCells>
  <phoneticPr fontId="33" type="noConversion"/>
  <pageMargins left="0.69930555555555596" right="0.69930555555555596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23"/>
  <sheetViews>
    <sheetView topLeftCell="A7" zoomScale="90" zoomScaleNormal="90" workbookViewId="0">
      <selection activeCell="D8" sqref="D8"/>
    </sheetView>
  </sheetViews>
  <sheetFormatPr defaultColWidth="9" defaultRowHeight="15.6"/>
  <cols>
    <col min="1" max="1" width="35.19921875" customWidth="1"/>
    <col min="2" max="2" width="13.59765625" style="80" customWidth="1"/>
    <col min="3" max="3" width="13.5" style="80" customWidth="1"/>
    <col min="4" max="4" width="13.5" customWidth="1"/>
    <col min="8" max="8" width="10.3984375" customWidth="1"/>
    <col min="9" max="9" width="9.69921875" customWidth="1"/>
  </cols>
  <sheetData>
    <row r="1" spans="1:6" ht="26.25" customHeight="1">
      <c r="A1" s="245" t="s">
        <v>192</v>
      </c>
      <c r="B1" s="247"/>
      <c r="C1" s="247"/>
      <c r="D1" s="247"/>
    </row>
    <row r="2" spans="1:6" ht="19.5" customHeight="1">
      <c r="A2" s="81"/>
      <c r="B2" s="82"/>
      <c r="C2" s="248" t="s">
        <v>24</v>
      </c>
      <c r="D2" s="248"/>
    </row>
    <row r="3" spans="1:6" ht="52.5" customHeight="1">
      <c r="A3" s="84" t="s">
        <v>25</v>
      </c>
      <c r="B3" s="85" t="s">
        <v>193</v>
      </c>
      <c r="C3" s="85" t="s">
        <v>181</v>
      </c>
      <c r="D3" s="86" t="s">
        <v>30</v>
      </c>
      <c r="E3" s="87"/>
    </row>
    <row r="4" spans="1:6" ht="22.5" customHeight="1">
      <c r="A4" s="88" t="s">
        <v>194</v>
      </c>
      <c r="B4" s="89">
        <v>0</v>
      </c>
      <c r="C4" s="80">
        <v>0</v>
      </c>
      <c r="D4" s="90"/>
      <c r="E4" s="91"/>
      <c r="F4" s="92"/>
    </row>
    <row r="5" spans="1:6" ht="22.5" customHeight="1">
      <c r="A5" s="88" t="s">
        <v>195</v>
      </c>
      <c r="B5" s="93">
        <v>73</v>
      </c>
      <c r="C5" s="80">
        <v>83</v>
      </c>
      <c r="D5" s="90">
        <f>(C5/B5-1)*100</f>
        <v>13.698630136986299</v>
      </c>
      <c r="E5" s="91"/>
      <c r="F5" s="92"/>
    </row>
    <row r="6" spans="1:6" ht="22.5" customHeight="1">
      <c r="A6" s="87" t="s">
        <v>196</v>
      </c>
      <c r="B6" s="93">
        <v>449</v>
      </c>
      <c r="C6" s="80">
        <v>548</v>
      </c>
      <c r="D6" s="90">
        <f>(C6/B6-1)*100</f>
        <v>22.0489977728285</v>
      </c>
      <c r="E6" s="91"/>
      <c r="F6" s="92"/>
    </row>
    <row r="7" spans="1:6" ht="22.5" customHeight="1">
      <c r="A7" s="94" t="s">
        <v>197</v>
      </c>
      <c r="B7" s="95">
        <v>449</v>
      </c>
      <c r="C7" s="80">
        <v>548</v>
      </c>
      <c r="D7" s="90">
        <f>(C7/B7-1)*100</f>
        <v>22.0489977728285</v>
      </c>
      <c r="E7" s="91"/>
      <c r="F7" s="92"/>
    </row>
    <row r="8" spans="1:6" ht="22.5" customHeight="1">
      <c r="A8" s="94" t="s">
        <v>198</v>
      </c>
      <c r="B8" s="95">
        <v>0</v>
      </c>
      <c r="D8" s="90"/>
      <c r="E8" s="91"/>
      <c r="F8" s="92"/>
    </row>
    <row r="9" spans="1:6" ht="22.5" customHeight="1">
      <c r="A9" s="94"/>
      <c r="B9" s="93"/>
      <c r="C9" s="96"/>
      <c r="D9" s="90"/>
      <c r="E9" s="91"/>
      <c r="F9" s="92"/>
    </row>
    <row r="10" spans="1:6" ht="22.5" customHeight="1">
      <c r="A10" s="94"/>
      <c r="B10" s="93"/>
      <c r="C10" s="96"/>
      <c r="D10" s="90"/>
      <c r="E10" s="91"/>
      <c r="F10" s="92"/>
    </row>
    <row r="11" spans="1:6" ht="22.5" customHeight="1">
      <c r="A11" s="94"/>
      <c r="B11" s="93"/>
      <c r="C11" s="97"/>
      <c r="D11" s="90"/>
      <c r="E11" s="91"/>
      <c r="F11" s="92"/>
    </row>
    <row r="12" spans="1:6" ht="22.5" customHeight="1">
      <c r="A12" s="94"/>
      <c r="B12" s="98"/>
      <c r="C12" s="98"/>
      <c r="D12" s="90"/>
      <c r="E12" s="91"/>
      <c r="F12" s="92"/>
    </row>
    <row r="13" spans="1:6" ht="22.5" customHeight="1">
      <c r="A13" s="94"/>
      <c r="B13" s="98"/>
      <c r="C13" s="98"/>
      <c r="D13" s="90"/>
      <c r="E13" s="91"/>
      <c r="F13" s="92"/>
    </row>
    <row r="14" spans="1:6" ht="22.5" customHeight="1">
      <c r="A14" s="94"/>
      <c r="B14" s="98"/>
      <c r="C14" s="98"/>
      <c r="D14" s="90"/>
      <c r="E14" s="91"/>
      <c r="F14" s="92"/>
    </row>
    <row r="15" spans="1:6" ht="22.5" customHeight="1">
      <c r="A15" s="87"/>
      <c r="B15" s="95"/>
      <c r="C15" s="95"/>
      <c r="D15" s="90"/>
      <c r="E15" s="91"/>
      <c r="F15" s="92"/>
    </row>
    <row r="16" spans="1:6" ht="22.5" customHeight="1">
      <c r="A16" s="87"/>
      <c r="B16" s="95"/>
      <c r="C16" s="95"/>
      <c r="D16" s="90"/>
      <c r="E16" s="91"/>
      <c r="F16" s="92"/>
    </row>
    <row r="17" spans="1:6" ht="22.5" customHeight="1">
      <c r="A17" s="87"/>
      <c r="B17" s="95"/>
      <c r="C17" s="95"/>
      <c r="D17" s="90"/>
      <c r="E17" s="91"/>
      <c r="F17" s="92"/>
    </row>
    <row r="18" spans="1:6" ht="22.5" customHeight="1">
      <c r="A18" s="99"/>
      <c r="B18" s="98"/>
      <c r="C18" s="98"/>
      <c r="D18" s="90"/>
      <c r="E18" s="91"/>
      <c r="F18" s="92"/>
    </row>
    <row r="19" spans="1:6" ht="22.5" customHeight="1">
      <c r="A19" s="99"/>
      <c r="B19" s="98"/>
      <c r="C19" s="98"/>
      <c r="D19" s="90"/>
      <c r="E19" s="91"/>
      <c r="F19" s="92"/>
    </row>
    <row r="20" spans="1:6" ht="21" customHeight="1">
      <c r="A20" s="100" t="s">
        <v>199</v>
      </c>
      <c r="B20" s="101">
        <f>SUM(B4:B6)</f>
        <v>522</v>
      </c>
      <c r="C20" s="101">
        <f>SUM(C4:C6)</f>
        <v>631</v>
      </c>
      <c r="D20" s="102">
        <f>(C20/B20-1)*100</f>
        <v>20.8812260536398</v>
      </c>
      <c r="E20" s="91"/>
      <c r="F20" s="92"/>
    </row>
    <row r="21" spans="1:6" ht="54.75" customHeight="1">
      <c r="A21" s="254" t="s">
        <v>200</v>
      </c>
      <c r="B21" s="254"/>
      <c r="C21" s="254"/>
      <c r="D21" s="254"/>
      <c r="E21" s="103"/>
    </row>
    <row r="22" spans="1:6" ht="31.5" customHeight="1">
      <c r="A22" s="255" t="s">
        <v>201</v>
      </c>
      <c r="B22" s="256"/>
      <c r="C22" s="256"/>
      <c r="D22" s="256"/>
    </row>
    <row r="23" spans="1:6" ht="20.25" customHeight="1">
      <c r="A23" s="92"/>
    </row>
  </sheetData>
  <mergeCells count="4">
    <mergeCell ref="A1:D1"/>
    <mergeCell ref="C2:D2"/>
    <mergeCell ref="A21:D21"/>
    <mergeCell ref="A22:D22"/>
  </mergeCells>
  <phoneticPr fontId="33" type="noConversion"/>
  <pageMargins left="0.70763888888888904" right="0.70763888888888904" top="0.74791666666666701" bottom="0.74791666666666701" header="0.31388888888888899" footer="0.31388888888888899"/>
  <pageSetup paperSize="9" firstPageNumber="27" orientation="portrait" useFirstPageNumber="1"/>
  <headerFooter>
    <oddFooter>&amp;C27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C1278"/>
  <sheetViews>
    <sheetView showZeros="0" topLeftCell="A40" workbookViewId="0">
      <selection activeCell="B87" sqref="B87"/>
    </sheetView>
  </sheetViews>
  <sheetFormatPr defaultColWidth="3.19921875" defaultRowHeight="15.6"/>
  <cols>
    <col min="1" max="1" width="41.09765625" style="38" customWidth="1"/>
    <col min="2" max="2" width="39.59765625" style="38" customWidth="1"/>
    <col min="3" max="3" width="11.5" style="38" customWidth="1"/>
    <col min="4" max="16384" width="3.19921875" style="38"/>
  </cols>
  <sheetData>
    <row r="1" spans="1:3" ht="17.399999999999999">
      <c r="A1" s="257" t="s">
        <v>202</v>
      </c>
      <c r="B1" s="257"/>
      <c r="C1" s="257"/>
    </row>
    <row r="2" spans="1:3" ht="18" customHeight="1">
      <c r="A2" s="39"/>
      <c r="B2" s="40" t="s">
        <v>24</v>
      </c>
      <c r="C2" s="40"/>
    </row>
    <row r="4" spans="1:3">
      <c r="A4" s="41" t="s">
        <v>25</v>
      </c>
      <c r="B4" s="41" t="s">
        <v>27</v>
      </c>
    </row>
    <row r="5" spans="1:3">
      <c r="A5" s="42" t="s">
        <v>203</v>
      </c>
      <c r="B5" s="43">
        <f>SUM(B6,B18,B27,B38,B49,B60,B71,B83,B92,B105,B115,B124,B135,B148,B155,B163,B169,B176,B183,B190,B197,B204,B212,B218,B224,B231,B246)</f>
        <v>15916</v>
      </c>
    </row>
    <row r="6" spans="1:3">
      <c r="A6" s="44" t="s">
        <v>204</v>
      </c>
      <c r="B6" s="45">
        <f>SUM(B7:B17)</f>
        <v>253</v>
      </c>
    </row>
    <row r="7" spans="1:3">
      <c r="A7" s="46" t="s">
        <v>205</v>
      </c>
      <c r="B7" s="47">
        <v>240</v>
      </c>
    </row>
    <row r="8" spans="1:3" hidden="1">
      <c r="A8" s="46" t="s">
        <v>206</v>
      </c>
      <c r="B8" s="47"/>
    </row>
    <row r="9" spans="1:3" hidden="1">
      <c r="A9" s="48" t="s">
        <v>207</v>
      </c>
      <c r="B9" s="47"/>
    </row>
    <row r="10" spans="1:3" hidden="1">
      <c r="A10" s="48" t="s">
        <v>208</v>
      </c>
      <c r="B10" s="47"/>
    </row>
    <row r="11" spans="1:3" hidden="1">
      <c r="A11" s="48" t="s">
        <v>209</v>
      </c>
      <c r="B11" s="47"/>
    </row>
    <row r="12" spans="1:3" hidden="1">
      <c r="A12" s="49" t="s">
        <v>210</v>
      </c>
      <c r="B12" s="47"/>
    </row>
    <row r="13" spans="1:3">
      <c r="A13" s="49" t="s">
        <v>211</v>
      </c>
      <c r="B13" s="47">
        <v>3</v>
      </c>
    </row>
    <row r="14" spans="1:3">
      <c r="A14" s="49" t="s">
        <v>212</v>
      </c>
      <c r="B14" s="47">
        <v>10</v>
      </c>
    </row>
    <row r="15" spans="1:3" hidden="1">
      <c r="A15" s="49" t="s">
        <v>213</v>
      </c>
      <c r="B15" s="47"/>
    </row>
    <row r="16" spans="1:3" hidden="1">
      <c r="A16" s="49" t="s">
        <v>214</v>
      </c>
      <c r="B16" s="47"/>
    </row>
    <row r="17" spans="1:2" hidden="1">
      <c r="A17" s="49" t="s">
        <v>215</v>
      </c>
      <c r="B17" s="47"/>
    </row>
    <row r="18" spans="1:2">
      <c r="A18" s="44" t="s">
        <v>216</v>
      </c>
      <c r="B18" s="45">
        <f>SUM(B19:B26)</f>
        <v>135</v>
      </c>
    </row>
    <row r="19" spans="1:2">
      <c r="A19" s="46" t="s">
        <v>205</v>
      </c>
      <c r="B19" s="47">
        <v>115</v>
      </c>
    </row>
    <row r="20" spans="1:2">
      <c r="A20" s="46" t="s">
        <v>206</v>
      </c>
      <c r="B20" s="47">
        <v>13</v>
      </c>
    </row>
    <row r="21" spans="1:2" hidden="1">
      <c r="A21" s="48" t="s">
        <v>207</v>
      </c>
      <c r="B21" s="47"/>
    </row>
    <row r="22" spans="1:2">
      <c r="A22" s="48" t="s">
        <v>217</v>
      </c>
      <c r="B22" s="47">
        <v>7</v>
      </c>
    </row>
    <row r="23" spans="1:2" hidden="1">
      <c r="A23" s="48" t="s">
        <v>218</v>
      </c>
      <c r="B23" s="47"/>
    </row>
    <row r="24" spans="1:2" hidden="1">
      <c r="A24" s="48" t="s">
        <v>219</v>
      </c>
      <c r="B24" s="47"/>
    </row>
    <row r="25" spans="1:2" hidden="1">
      <c r="A25" s="48" t="s">
        <v>214</v>
      </c>
      <c r="B25" s="47"/>
    </row>
    <row r="26" spans="1:2" hidden="1">
      <c r="A26" s="48" t="s">
        <v>220</v>
      </c>
      <c r="B26" s="47"/>
    </row>
    <row r="27" spans="1:2">
      <c r="A27" s="44" t="s">
        <v>221</v>
      </c>
      <c r="B27" s="45">
        <f>SUM(B28:B37)</f>
        <v>7620</v>
      </c>
    </row>
    <row r="28" spans="1:2">
      <c r="A28" s="46" t="s">
        <v>205</v>
      </c>
      <c r="B28" s="47">
        <v>1830</v>
      </c>
    </row>
    <row r="29" spans="1:2">
      <c r="A29" s="46" t="s">
        <v>206</v>
      </c>
      <c r="B29" s="47">
        <v>280</v>
      </c>
    </row>
    <row r="30" spans="1:2" hidden="1">
      <c r="A30" s="48" t="s">
        <v>207</v>
      </c>
      <c r="B30" s="47"/>
    </row>
    <row r="31" spans="1:2" hidden="1">
      <c r="A31" s="48" t="s">
        <v>222</v>
      </c>
      <c r="B31" s="47"/>
    </row>
    <row r="32" spans="1:2" hidden="1">
      <c r="A32" s="48" t="s">
        <v>223</v>
      </c>
      <c r="B32" s="47"/>
    </row>
    <row r="33" spans="1:2" hidden="1">
      <c r="A33" s="50" t="s">
        <v>224</v>
      </c>
      <c r="B33" s="47"/>
    </row>
    <row r="34" spans="1:2">
      <c r="A34" s="46" t="s">
        <v>225</v>
      </c>
      <c r="B34" s="47">
        <v>5</v>
      </c>
    </row>
    <row r="35" spans="1:2" hidden="1">
      <c r="A35" s="48" t="s">
        <v>226</v>
      </c>
      <c r="B35" s="47"/>
    </row>
    <row r="36" spans="1:2">
      <c r="A36" s="48" t="s">
        <v>214</v>
      </c>
      <c r="B36" s="47">
        <v>2709</v>
      </c>
    </row>
    <row r="37" spans="1:2">
      <c r="A37" s="51" t="s">
        <v>227</v>
      </c>
      <c r="B37" s="47">
        <v>2796</v>
      </c>
    </row>
    <row r="38" spans="1:2">
      <c r="A38" s="44" t="s">
        <v>228</v>
      </c>
      <c r="B38" s="45">
        <f>SUM(B39:B48)</f>
        <v>3149</v>
      </c>
    </row>
    <row r="39" spans="1:2">
      <c r="A39" s="46" t="s">
        <v>205</v>
      </c>
      <c r="B39" s="47">
        <v>136</v>
      </c>
    </row>
    <row r="40" spans="1:2">
      <c r="A40" s="46" t="s">
        <v>206</v>
      </c>
      <c r="B40" s="47">
        <v>10</v>
      </c>
    </row>
    <row r="41" spans="1:2" hidden="1">
      <c r="A41" s="46" t="s">
        <v>207</v>
      </c>
      <c r="B41" s="47"/>
    </row>
    <row r="42" spans="1:2" hidden="1">
      <c r="A42" s="48" t="s">
        <v>229</v>
      </c>
      <c r="B42" s="47"/>
    </row>
    <row r="43" spans="1:2" hidden="1">
      <c r="A43" s="48" t="s">
        <v>230</v>
      </c>
      <c r="B43" s="47"/>
    </row>
    <row r="44" spans="1:2" hidden="1">
      <c r="A44" s="48" t="s">
        <v>231</v>
      </c>
      <c r="B44" s="47"/>
    </row>
    <row r="45" spans="1:2" hidden="1">
      <c r="A45" s="46" t="s">
        <v>232</v>
      </c>
      <c r="B45" s="47"/>
    </row>
    <row r="46" spans="1:2" hidden="1">
      <c r="A46" s="46" t="s">
        <v>233</v>
      </c>
      <c r="B46" s="47"/>
    </row>
    <row r="47" spans="1:2" hidden="1">
      <c r="A47" s="46" t="s">
        <v>214</v>
      </c>
      <c r="B47" s="47"/>
    </row>
    <row r="48" spans="1:2">
      <c r="A48" s="48" t="s">
        <v>234</v>
      </c>
      <c r="B48" s="47">
        <v>3003</v>
      </c>
    </row>
    <row r="49" spans="1:2">
      <c r="A49" s="52" t="s">
        <v>235</v>
      </c>
      <c r="B49" s="45">
        <f>SUM(B50:B59)</f>
        <v>6</v>
      </c>
    </row>
    <row r="50" spans="1:2" hidden="1">
      <c r="A50" s="48" t="s">
        <v>205</v>
      </c>
      <c r="B50" s="47"/>
    </row>
    <row r="51" spans="1:2">
      <c r="A51" s="49" t="s">
        <v>206</v>
      </c>
      <c r="B51" s="47">
        <v>6</v>
      </c>
    </row>
    <row r="52" spans="1:2" hidden="1">
      <c r="A52" s="46" t="s">
        <v>207</v>
      </c>
      <c r="B52" s="47"/>
    </row>
    <row r="53" spans="1:2" hidden="1">
      <c r="A53" s="46" t="s">
        <v>236</v>
      </c>
      <c r="B53" s="47"/>
    </row>
    <row r="54" spans="1:2" hidden="1">
      <c r="A54" s="46" t="s">
        <v>237</v>
      </c>
      <c r="B54" s="47"/>
    </row>
    <row r="55" spans="1:2" hidden="1">
      <c r="A55" s="48" t="s">
        <v>238</v>
      </c>
      <c r="B55" s="47"/>
    </row>
    <row r="56" spans="1:2" hidden="1">
      <c r="A56" s="48" t="s">
        <v>239</v>
      </c>
      <c r="B56" s="47"/>
    </row>
    <row r="57" spans="1:2" hidden="1">
      <c r="A57" s="48" t="s">
        <v>240</v>
      </c>
      <c r="B57" s="47"/>
    </row>
    <row r="58" spans="1:2" hidden="1">
      <c r="A58" s="46" t="s">
        <v>214</v>
      </c>
      <c r="B58" s="47"/>
    </row>
    <row r="59" spans="1:2" hidden="1">
      <c r="A59" s="48" t="s">
        <v>241</v>
      </c>
      <c r="B59" s="47"/>
    </row>
    <row r="60" spans="1:2">
      <c r="A60" s="53" t="s">
        <v>242</v>
      </c>
      <c r="B60" s="45">
        <f>SUM(B61:B70)</f>
        <v>587</v>
      </c>
    </row>
    <row r="61" spans="1:2">
      <c r="A61" s="48" t="s">
        <v>205</v>
      </c>
      <c r="B61" s="47">
        <v>214</v>
      </c>
    </row>
    <row r="62" spans="1:2">
      <c r="A62" s="49" t="s">
        <v>206</v>
      </c>
      <c r="B62" s="47">
        <v>373</v>
      </c>
    </row>
    <row r="63" spans="1:2" hidden="1">
      <c r="A63" s="49" t="s">
        <v>207</v>
      </c>
      <c r="B63" s="47"/>
    </row>
    <row r="64" spans="1:2" hidden="1">
      <c r="A64" s="49" t="s">
        <v>243</v>
      </c>
      <c r="B64" s="47"/>
    </row>
    <row r="65" spans="1:2" hidden="1">
      <c r="A65" s="49" t="s">
        <v>244</v>
      </c>
      <c r="B65" s="47"/>
    </row>
    <row r="66" spans="1:2" hidden="1">
      <c r="A66" s="49" t="s">
        <v>245</v>
      </c>
      <c r="B66" s="47"/>
    </row>
    <row r="67" spans="1:2" hidden="1">
      <c r="A67" s="46" t="s">
        <v>246</v>
      </c>
      <c r="B67" s="47"/>
    </row>
    <row r="68" spans="1:2" hidden="1">
      <c r="A68" s="48" t="s">
        <v>247</v>
      </c>
      <c r="B68" s="47"/>
    </row>
    <row r="69" spans="1:2" hidden="1">
      <c r="A69" s="48" t="s">
        <v>214</v>
      </c>
      <c r="B69" s="47"/>
    </row>
    <row r="70" spans="1:2" hidden="1">
      <c r="A70" s="48" t="s">
        <v>248</v>
      </c>
      <c r="B70" s="47"/>
    </row>
    <row r="71" spans="1:2">
      <c r="A71" s="44" t="s">
        <v>249</v>
      </c>
      <c r="B71" s="45">
        <f>SUM(B72:B82)</f>
        <v>200</v>
      </c>
    </row>
    <row r="72" spans="1:2" hidden="1">
      <c r="A72" s="46" t="s">
        <v>205</v>
      </c>
      <c r="B72" s="47"/>
    </row>
    <row r="73" spans="1:2">
      <c r="A73" s="46" t="s">
        <v>206</v>
      </c>
      <c r="B73" s="47">
        <v>200</v>
      </c>
    </row>
    <row r="74" spans="1:2" hidden="1">
      <c r="A74" s="48" t="s">
        <v>207</v>
      </c>
      <c r="B74" s="47"/>
    </row>
    <row r="75" spans="1:2" hidden="1">
      <c r="A75" s="48" t="s">
        <v>250</v>
      </c>
      <c r="B75" s="47"/>
    </row>
    <row r="76" spans="1:2" hidden="1">
      <c r="A76" s="48" t="s">
        <v>251</v>
      </c>
      <c r="B76" s="47"/>
    </row>
    <row r="77" spans="1:2" hidden="1">
      <c r="A77" s="49" t="s">
        <v>252</v>
      </c>
      <c r="B77" s="47"/>
    </row>
    <row r="78" spans="1:2" hidden="1">
      <c r="A78" s="46" t="s">
        <v>253</v>
      </c>
      <c r="B78" s="47"/>
    </row>
    <row r="79" spans="1:2" hidden="1">
      <c r="A79" s="46" t="s">
        <v>254</v>
      </c>
      <c r="B79" s="47"/>
    </row>
    <row r="80" spans="1:2" hidden="1">
      <c r="A80" s="46" t="s">
        <v>246</v>
      </c>
      <c r="B80" s="47"/>
    </row>
    <row r="81" spans="1:2" hidden="1">
      <c r="A81" s="48" t="s">
        <v>214</v>
      </c>
      <c r="B81" s="47"/>
    </row>
    <row r="82" spans="1:2" hidden="1">
      <c r="A82" s="48" t="s">
        <v>255</v>
      </c>
      <c r="B82" s="47"/>
    </row>
    <row r="83" spans="1:2">
      <c r="A83" s="52" t="s">
        <v>256</v>
      </c>
      <c r="B83" s="45">
        <f>SUM(B84:B91)</f>
        <v>150</v>
      </c>
    </row>
    <row r="84" spans="1:2">
      <c r="A84" s="46" t="s">
        <v>205</v>
      </c>
      <c r="B84" s="47">
        <v>50</v>
      </c>
    </row>
    <row r="85" spans="1:2" hidden="1">
      <c r="A85" s="46" t="s">
        <v>206</v>
      </c>
      <c r="B85" s="47"/>
    </row>
    <row r="86" spans="1:2" hidden="1">
      <c r="A86" s="46" t="s">
        <v>207</v>
      </c>
      <c r="B86" s="47"/>
    </row>
    <row r="87" spans="1:2">
      <c r="A87" s="54" t="s">
        <v>257</v>
      </c>
      <c r="B87" s="47">
        <v>100</v>
      </c>
    </row>
    <row r="88" spans="1:2" hidden="1">
      <c r="A88" s="48" t="s">
        <v>258</v>
      </c>
      <c r="B88" s="47"/>
    </row>
    <row r="89" spans="1:2" hidden="1">
      <c r="A89" s="48" t="s">
        <v>246</v>
      </c>
      <c r="B89" s="47"/>
    </row>
    <row r="90" spans="1:2" hidden="1">
      <c r="A90" s="48" t="s">
        <v>214</v>
      </c>
      <c r="B90" s="47"/>
    </row>
    <row r="91" spans="1:2" hidden="1">
      <c r="A91" s="49" t="s">
        <v>259</v>
      </c>
      <c r="B91" s="47"/>
    </row>
    <row r="92" spans="1:2" hidden="1">
      <c r="A92" s="44" t="s">
        <v>260</v>
      </c>
      <c r="B92" s="45">
        <f>SUM(B93:B104)</f>
        <v>0</v>
      </c>
    </row>
    <row r="93" spans="1:2" hidden="1">
      <c r="A93" s="46" t="s">
        <v>205</v>
      </c>
      <c r="B93" s="47"/>
    </row>
    <row r="94" spans="1:2" hidden="1">
      <c r="A94" s="48" t="s">
        <v>206</v>
      </c>
      <c r="B94" s="47"/>
    </row>
    <row r="95" spans="1:2" hidden="1">
      <c r="A95" s="48" t="s">
        <v>207</v>
      </c>
      <c r="B95" s="47"/>
    </row>
    <row r="96" spans="1:2" hidden="1">
      <c r="A96" s="46" t="s">
        <v>261</v>
      </c>
      <c r="B96" s="47"/>
    </row>
    <row r="97" spans="1:2" hidden="1">
      <c r="A97" s="46" t="s">
        <v>262</v>
      </c>
      <c r="B97" s="47"/>
    </row>
    <row r="98" spans="1:2" hidden="1">
      <c r="A98" s="46" t="s">
        <v>246</v>
      </c>
      <c r="B98" s="47"/>
    </row>
    <row r="99" spans="1:2" hidden="1">
      <c r="A99" s="46" t="s">
        <v>263</v>
      </c>
      <c r="B99" s="47"/>
    </row>
    <row r="100" spans="1:2" hidden="1">
      <c r="A100" s="46" t="s">
        <v>264</v>
      </c>
      <c r="B100" s="47"/>
    </row>
    <row r="101" spans="1:2" hidden="1">
      <c r="A101" s="46" t="s">
        <v>265</v>
      </c>
      <c r="B101" s="47"/>
    </row>
    <row r="102" spans="1:2" hidden="1">
      <c r="A102" s="46" t="s">
        <v>266</v>
      </c>
      <c r="B102" s="47"/>
    </row>
    <row r="103" spans="1:2" hidden="1">
      <c r="A103" s="48" t="s">
        <v>214</v>
      </c>
      <c r="B103" s="47"/>
    </row>
    <row r="104" spans="1:2" hidden="1">
      <c r="A104" s="48" t="s">
        <v>267</v>
      </c>
      <c r="B104" s="47"/>
    </row>
    <row r="105" spans="1:2">
      <c r="A105" s="52" t="s">
        <v>268</v>
      </c>
      <c r="B105" s="45">
        <f>SUM(B106:B114)</f>
        <v>154</v>
      </c>
    </row>
    <row r="106" spans="1:2" hidden="1">
      <c r="A106" s="48" t="s">
        <v>205</v>
      </c>
      <c r="B106" s="47"/>
    </row>
    <row r="107" spans="1:2" hidden="1">
      <c r="A107" s="46" t="s">
        <v>206</v>
      </c>
      <c r="B107" s="47"/>
    </row>
    <row r="108" spans="1:2" hidden="1">
      <c r="A108" s="46" t="s">
        <v>207</v>
      </c>
      <c r="B108" s="47"/>
    </row>
    <row r="109" spans="1:2" hidden="1">
      <c r="A109" s="46" t="s">
        <v>269</v>
      </c>
      <c r="B109" s="47"/>
    </row>
    <row r="110" spans="1:2" hidden="1">
      <c r="A110" s="48" t="s">
        <v>270</v>
      </c>
      <c r="B110" s="47"/>
    </row>
    <row r="111" spans="1:2" hidden="1">
      <c r="A111" s="48" t="s">
        <v>271</v>
      </c>
      <c r="B111" s="47"/>
    </row>
    <row r="112" spans="1:2" hidden="1">
      <c r="A112" s="46" t="s">
        <v>272</v>
      </c>
      <c r="B112" s="47"/>
    </row>
    <row r="113" spans="1:2" hidden="1">
      <c r="A113" s="54" t="s">
        <v>214</v>
      </c>
      <c r="B113" s="47"/>
    </row>
    <row r="114" spans="1:2">
      <c r="A114" s="48" t="s">
        <v>273</v>
      </c>
      <c r="B114" s="47">
        <v>154</v>
      </c>
    </row>
    <row r="115" spans="1:2">
      <c r="A115" s="55" t="s">
        <v>274</v>
      </c>
      <c r="B115" s="45">
        <f>SUM(B116:B123)</f>
        <v>515</v>
      </c>
    </row>
    <row r="116" spans="1:2">
      <c r="A116" s="46" t="s">
        <v>205</v>
      </c>
      <c r="B116" s="47">
        <v>445</v>
      </c>
    </row>
    <row r="117" spans="1:2">
      <c r="A117" s="46" t="s">
        <v>206</v>
      </c>
      <c r="B117" s="47">
        <v>60</v>
      </c>
    </row>
    <row r="118" spans="1:2" hidden="1">
      <c r="A118" s="46" t="s">
        <v>207</v>
      </c>
      <c r="B118" s="47"/>
    </row>
    <row r="119" spans="1:2" hidden="1">
      <c r="A119" s="48" t="s">
        <v>275</v>
      </c>
      <c r="B119" s="47"/>
    </row>
    <row r="120" spans="1:2">
      <c r="A120" s="48" t="s">
        <v>276</v>
      </c>
      <c r="B120" s="47">
        <v>10</v>
      </c>
    </row>
    <row r="121" spans="1:2" hidden="1">
      <c r="A121" s="48" t="s">
        <v>277</v>
      </c>
      <c r="B121" s="47"/>
    </row>
    <row r="122" spans="1:2" hidden="1">
      <c r="A122" s="46" t="s">
        <v>214</v>
      </c>
      <c r="B122" s="47"/>
    </row>
    <row r="123" spans="1:2" hidden="1">
      <c r="A123" s="46" t="s">
        <v>278</v>
      </c>
      <c r="B123" s="47"/>
    </row>
    <row r="124" spans="1:2">
      <c r="A124" s="56" t="s">
        <v>279</v>
      </c>
      <c r="B124" s="45">
        <f>SUM(B125:B134)</f>
        <v>30</v>
      </c>
    </row>
    <row r="125" spans="1:2" hidden="1">
      <c r="A125" s="46" t="s">
        <v>205</v>
      </c>
      <c r="B125" s="47"/>
    </row>
    <row r="126" spans="1:2" hidden="1">
      <c r="A126" s="46" t="s">
        <v>206</v>
      </c>
      <c r="B126" s="47"/>
    </row>
    <row r="127" spans="1:2" hidden="1">
      <c r="A127" s="46" t="s">
        <v>207</v>
      </c>
      <c r="B127" s="47"/>
    </row>
    <row r="128" spans="1:2" hidden="1">
      <c r="A128" s="48" t="s">
        <v>280</v>
      </c>
      <c r="B128" s="47"/>
    </row>
    <row r="129" spans="1:2" hidden="1">
      <c r="A129" s="48" t="s">
        <v>281</v>
      </c>
      <c r="B129" s="47"/>
    </row>
    <row r="130" spans="1:2" hidden="1">
      <c r="A130" s="48" t="s">
        <v>282</v>
      </c>
      <c r="B130" s="47"/>
    </row>
    <row r="131" spans="1:2" hidden="1">
      <c r="A131" s="46" t="s">
        <v>283</v>
      </c>
      <c r="B131" s="47"/>
    </row>
    <row r="132" spans="1:2">
      <c r="A132" s="46" t="s">
        <v>284</v>
      </c>
      <c r="B132" s="47">
        <v>30</v>
      </c>
    </row>
    <row r="133" spans="1:2" hidden="1">
      <c r="A133" s="46" t="s">
        <v>214</v>
      </c>
      <c r="B133" s="47"/>
    </row>
    <row r="134" spans="1:2" hidden="1">
      <c r="A134" s="48" t="s">
        <v>285</v>
      </c>
      <c r="B134" s="47"/>
    </row>
    <row r="135" spans="1:2" hidden="1">
      <c r="A135" s="52" t="s">
        <v>286</v>
      </c>
      <c r="B135" s="45">
        <f>SUM(B136:B147)</f>
        <v>0</v>
      </c>
    </row>
    <row r="136" spans="1:2" hidden="1">
      <c r="A136" s="48" t="s">
        <v>205</v>
      </c>
      <c r="B136" s="47"/>
    </row>
    <row r="137" spans="1:2" hidden="1">
      <c r="A137" s="49" t="s">
        <v>206</v>
      </c>
      <c r="B137" s="47"/>
    </row>
    <row r="138" spans="1:2" hidden="1">
      <c r="A138" s="46" t="s">
        <v>207</v>
      </c>
      <c r="B138" s="47"/>
    </row>
    <row r="139" spans="1:2" hidden="1">
      <c r="A139" s="46" t="s">
        <v>287</v>
      </c>
      <c r="B139" s="47"/>
    </row>
    <row r="140" spans="1:2" hidden="1">
      <c r="A140" s="46" t="s">
        <v>288</v>
      </c>
      <c r="B140" s="47"/>
    </row>
    <row r="141" spans="1:2" hidden="1">
      <c r="A141" s="54" t="s">
        <v>289</v>
      </c>
      <c r="B141" s="47"/>
    </row>
    <row r="142" spans="1:2" hidden="1">
      <c r="A142" s="48" t="s">
        <v>290</v>
      </c>
      <c r="B142" s="47"/>
    </row>
    <row r="143" spans="1:2" hidden="1">
      <c r="A143" s="46" t="s">
        <v>291</v>
      </c>
      <c r="B143" s="47"/>
    </row>
    <row r="144" spans="1:2" hidden="1">
      <c r="A144" s="46" t="s">
        <v>292</v>
      </c>
      <c r="B144" s="47"/>
    </row>
    <row r="145" spans="1:2" hidden="1">
      <c r="A145" s="46" t="s">
        <v>293</v>
      </c>
      <c r="B145" s="47"/>
    </row>
    <row r="146" spans="1:2" hidden="1">
      <c r="A146" s="46" t="s">
        <v>214</v>
      </c>
      <c r="B146" s="47"/>
    </row>
    <row r="147" spans="1:2" hidden="1">
      <c r="A147" s="46" t="s">
        <v>294</v>
      </c>
      <c r="B147" s="47"/>
    </row>
    <row r="148" spans="1:2">
      <c r="A148" s="44" t="s">
        <v>295</v>
      </c>
      <c r="B148" s="45">
        <f>SUM(B149:B154)</f>
        <v>105</v>
      </c>
    </row>
    <row r="149" spans="1:2">
      <c r="A149" s="46" t="s">
        <v>205</v>
      </c>
      <c r="B149" s="47">
        <v>105</v>
      </c>
    </row>
    <row r="150" spans="1:2" hidden="1">
      <c r="A150" s="46" t="s">
        <v>206</v>
      </c>
      <c r="B150" s="47"/>
    </row>
    <row r="151" spans="1:2" hidden="1">
      <c r="A151" s="48" t="s">
        <v>207</v>
      </c>
      <c r="B151" s="47"/>
    </row>
    <row r="152" spans="1:2" hidden="1">
      <c r="A152" s="48" t="s">
        <v>296</v>
      </c>
      <c r="B152" s="47"/>
    </row>
    <row r="153" spans="1:2" hidden="1">
      <c r="A153" s="48" t="s">
        <v>214</v>
      </c>
      <c r="B153" s="47"/>
    </row>
    <row r="154" spans="1:2" hidden="1">
      <c r="A154" s="49" t="s">
        <v>297</v>
      </c>
      <c r="B154" s="47"/>
    </row>
    <row r="155" spans="1:2" hidden="1">
      <c r="A155" s="44" t="s">
        <v>298</v>
      </c>
      <c r="B155" s="45">
        <f>SUM(B156:B162)</f>
        <v>0</v>
      </c>
    </row>
    <row r="156" spans="1:2" hidden="1">
      <c r="A156" s="46" t="s">
        <v>205</v>
      </c>
      <c r="B156" s="47"/>
    </row>
    <row r="157" spans="1:2" hidden="1">
      <c r="A157" s="48" t="s">
        <v>206</v>
      </c>
      <c r="B157" s="47"/>
    </row>
    <row r="158" spans="1:2" hidden="1">
      <c r="A158" s="48" t="s">
        <v>207</v>
      </c>
      <c r="B158" s="47"/>
    </row>
    <row r="159" spans="1:2" hidden="1">
      <c r="A159" s="48" t="s">
        <v>299</v>
      </c>
      <c r="B159" s="47"/>
    </row>
    <row r="160" spans="1:2" hidden="1">
      <c r="A160" s="49" t="s">
        <v>300</v>
      </c>
      <c r="B160" s="47"/>
    </row>
    <row r="161" spans="1:2" hidden="1">
      <c r="A161" s="46" t="s">
        <v>214</v>
      </c>
      <c r="B161" s="47"/>
    </row>
    <row r="162" spans="1:2" hidden="1">
      <c r="A162" s="46" t="s">
        <v>301</v>
      </c>
      <c r="B162" s="47"/>
    </row>
    <row r="163" spans="1:2">
      <c r="A163" s="52" t="s">
        <v>302</v>
      </c>
      <c r="B163" s="45">
        <f>SUM(B164:B168)</f>
        <v>26</v>
      </c>
    </row>
    <row r="164" spans="1:2" hidden="1">
      <c r="A164" s="48" t="s">
        <v>205</v>
      </c>
      <c r="B164" s="47"/>
    </row>
    <row r="165" spans="1:2" hidden="1">
      <c r="A165" s="48" t="s">
        <v>206</v>
      </c>
      <c r="B165" s="47"/>
    </row>
    <row r="166" spans="1:2" hidden="1">
      <c r="A166" s="46" t="s">
        <v>207</v>
      </c>
      <c r="B166" s="47"/>
    </row>
    <row r="167" spans="1:2">
      <c r="A167" s="50" t="s">
        <v>303</v>
      </c>
      <c r="B167" s="47">
        <v>26</v>
      </c>
    </row>
    <row r="168" spans="1:2" hidden="1">
      <c r="A168" s="46" t="s">
        <v>304</v>
      </c>
      <c r="B168" s="47"/>
    </row>
    <row r="169" spans="1:2">
      <c r="A169" s="52" t="s">
        <v>305</v>
      </c>
      <c r="B169" s="45">
        <f>SUM(B170:B175)</f>
        <v>1</v>
      </c>
    </row>
    <row r="170" spans="1:2" hidden="1">
      <c r="A170" s="48" t="s">
        <v>205</v>
      </c>
      <c r="B170" s="47"/>
    </row>
    <row r="171" spans="1:2">
      <c r="A171" s="48" t="s">
        <v>206</v>
      </c>
      <c r="B171" s="47">
        <v>1</v>
      </c>
    </row>
    <row r="172" spans="1:2" hidden="1">
      <c r="A172" s="49" t="s">
        <v>207</v>
      </c>
      <c r="B172" s="47"/>
    </row>
    <row r="173" spans="1:2" hidden="1">
      <c r="A173" s="46" t="s">
        <v>219</v>
      </c>
      <c r="B173" s="45"/>
    </row>
    <row r="174" spans="1:2" hidden="1">
      <c r="A174" s="46" t="s">
        <v>214</v>
      </c>
      <c r="B174" s="47"/>
    </row>
    <row r="175" spans="1:2" hidden="1">
      <c r="A175" s="46" t="s">
        <v>306</v>
      </c>
      <c r="B175" s="47"/>
    </row>
    <row r="176" spans="1:2">
      <c r="A176" s="52" t="s">
        <v>307</v>
      </c>
      <c r="B176" s="45">
        <f>SUM(B177:B182)</f>
        <v>129</v>
      </c>
    </row>
    <row r="177" spans="1:2">
      <c r="A177" s="48" t="s">
        <v>205</v>
      </c>
      <c r="B177" s="47">
        <v>27</v>
      </c>
    </row>
    <row r="178" spans="1:2">
      <c r="A178" s="48" t="s">
        <v>206</v>
      </c>
      <c r="B178" s="47">
        <v>102</v>
      </c>
    </row>
    <row r="179" spans="1:2" hidden="1">
      <c r="A179" s="46" t="s">
        <v>207</v>
      </c>
      <c r="B179" s="47"/>
    </row>
    <row r="180" spans="1:2" hidden="1">
      <c r="A180" s="46" t="s">
        <v>308</v>
      </c>
      <c r="B180" s="47"/>
    </row>
    <row r="181" spans="1:2" hidden="1">
      <c r="A181" s="48" t="s">
        <v>214</v>
      </c>
      <c r="B181" s="47"/>
    </row>
    <row r="182" spans="1:2" hidden="1">
      <c r="A182" s="48" t="s">
        <v>309</v>
      </c>
      <c r="B182" s="47"/>
    </row>
    <row r="183" spans="1:2">
      <c r="A183" s="52" t="s">
        <v>310</v>
      </c>
      <c r="B183" s="45">
        <f>SUM(B184:B189)</f>
        <v>401</v>
      </c>
    </row>
    <row r="184" spans="1:2">
      <c r="A184" s="48" t="s">
        <v>205</v>
      </c>
      <c r="B184" s="47">
        <v>329</v>
      </c>
    </row>
    <row r="185" spans="1:2">
      <c r="A185" s="46" t="s">
        <v>206</v>
      </c>
      <c r="B185" s="47">
        <v>72</v>
      </c>
    </row>
    <row r="186" spans="1:2" hidden="1">
      <c r="A186" s="46" t="s">
        <v>207</v>
      </c>
      <c r="B186" s="47"/>
    </row>
    <row r="187" spans="1:2" hidden="1">
      <c r="A187" s="46" t="s">
        <v>311</v>
      </c>
      <c r="B187" s="47"/>
    </row>
    <row r="188" spans="1:2" hidden="1">
      <c r="A188" s="48" t="s">
        <v>214</v>
      </c>
      <c r="B188" s="47"/>
    </row>
    <row r="189" spans="1:2" hidden="1">
      <c r="A189" s="48" t="s">
        <v>312</v>
      </c>
      <c r="B189" s="47"/>
    </row>
    <row r="190" spans="1:2">
      <c r="A190" s="52" t="s">
        <v>313</v>
      </c>
      <c r="B190" s="45">
        <f>SUM(B191:B196)</f>
        <v>565</v>
      </c>
    </row>
    <row r="191" spans="1:2">
      <c r="A191" s="46" t="s">
        <v>205</v>
      </c>
      <c r="B191" s="47">
        <v>261</v>
      </c>
    </row>
    <row r="192" spans="1:2">
      <c r="A192" s="46" t="s">
        <v>206</v>
      </c>
      <c r="B192" s="47">
        <v>255</v>
      </c>
    </row>
    <row r="193" spans="1:2" hidden="1">
      <c r="A193" s="46" t="s">
        <v>207</v>
      </c>
      <c r="B193" s="47"/>
    </row>
    <row r="194" spans="1:2" hidden="1">
      <c r="A194" s="46" t="s">
        <v>314</v>
      </c>
      <c r="B194" s="47"/>
    </row>
    <row r="195" spans="1:2" hidden="1">
      <c r="A195" s="46" t="s">
        <v>214</v>
      </c>
      <c r="B195" s="47"/>
    </row>
    <row r="196" spans="1:2">
      <c r="A196" s="48" t="s">
        <v>315</v>
      </c>
      <c r="B196" s="47">
        <v>49</v>
      </c>
    </row>
    <row r="197" spans="1:2">
      <c r="A197" s="52" t="s">
        <v>316</v>
      </c>
      <c r="B197" s="45">
        <f>SUM(B198:B203)</f>
        <v>347</v>
      </c>
    </row>
    <row r="198" spans="1:2">
      <c r="A198" s="49" t="s">
        <v>205</v>
      </c>
      <c r="B198" s="47">
        <v>107</v>
      </c>
    </row>
    <row r="199" spans="1:2">
      <c r="A199" s="46" t="s">
        <v>206</v>
      </c>
      <c r="B199" s="47">
        <v>240</v>
      </c>
    </row>
    <row r="200" spans="1:2" hidden="1">
      <c r="A200" s="46" t="s">
        <v>207</v>
      </c>
      <c r="B200" s="47"/>
    </row>
    <row r="201" spans="1:2" hidden="1">
      <c r="A201" s="46" t="s">
        <v>317</v>
      </c>
      <c r="B201" s="47"/>
    </row>
    <row r="202" spans="1:2" hidden="1">
      <c r="A202" s="46" t="s">
        <v>214</v>
      </c>
      <c r="B202" s="47"/>
    </row>
    <row r="203" spans="1:2" hidden="1">
      <c r="A203" s="48" t="s">
        <v>318</v>
      </c>
      <c r="B203" s="47"/>
    </row>
    <row r="204" spans="1:2">
      <c r="A204" s="52" t="s">
        <v>319</v>
      </c>
      <c r="B204" s="45">
        <f>SUM(B205:B211)</f>
        <v>89</v>
      </c>
    </row>
    <row r="205" spans="1:2">
      <c r="A205" s="48" t="s">
        <v>205</v>
      </c>
      <c r="B205" s="47">
        <v>72</v>
      </c>
    </row>
    <row r="206" spans="1:2">
      <c r="A206" s="46" t="s">
        <v>206</v>
      </c>
      <c r="B206" s="47">
        <v>2</v>
      </c>
    </row>
    <row r="207" spans="1:2" hidden="1">
      <c r="A207" s="46" t="s">
        <v>207</v>
      </c>
      <c r="B207" s="47"/>
    </row>
    <row r="208" spans="1:2">
      <c r="A208" s="46" t="s">
        <v>320</v>
      </c>
      <c r="B208" s="47">
        <v>15</v>
      </c>
    </row>
    <row r="209" spans="1:2" hidden="1">
      <c r="A209" s="46" t="s">
        <v>321</v>
      </c>
      <c r="B209" s="47"/>
    </row>
    <row r="210" spans="1:2" hidden="1">
      <c r="A210" s="46" t="s">
        <v>214</v>
      </c>
      <c r="B210" s="45"/>
    </row>
    <row r="211" spans="1:2" hidden="1">
      <c r="A211" s="48" t="s">
        <v>322</v>
      </c>
      <c r="B211" s="45"/>
    </row>
    <row r="212" spans="1:2" hidden="1">
      <c r="A212" s="52" t="s">
        <v>323</v>
      </c>
      <c r="B212" s="45">
        <f>SUM(B213:B217)</f>
        <v>0</v>
      </c>
    </row>
    <row r="213" spans="1:2" hidden="1">
      <c r="A213" s="48" t="s">
        <v>205</v>
      </c>
      <c r="B213" s="47"/>
    </row>
    <row r="214" spans="1:2" hidden="1">
      <c r="A214" s="49" t="s">
        <v>206</v>
      </c>
      <c r="B214" s="47"/>
    </row>
    <row r="215" spans="1:2" hidden="1">
      <c r="A215" s="46" t="s">
        <v>207</v>
      </c>
      <c r="B215" s="57"/>
    </row>
    <row r="216" spans="1:2" hidden="1">
      <c r="A216" s="46" t="s">
        <v>214</v>
      </c>
      <c r="B216" s="57"/>
    </row>
    <row r="217" spans="1:2" hidden="1">
      <c r="A217" s="46" t="s">
        <v>324</v>
      </c>
      <c r="B217" s="57"/>
    </row>
    <row r="218" spans="1:2">
      <c r="A218" s="52" t="s">
        <v>325</v>
      </c>
      <c r="B218" s="58">
        <f>SUM(B219:B223)</f>
        <v>329</v>
      </c>
    </row>
    <row r="219" spans="1:2">
      <c r="A219" s="48" t="s">
        <v>205</v>
      </c>
      <c r="B219" s="59">
        <v>322</v>
      </c>
    </row>
    <row r="220" spans="1:2">
      <c r="A220" s="48" t="s">
        <v>206</v>
      </c>
      <c r="B220" s="59">
        <v>5</v>
      </c>
    </row>
    <row r="221" spans="1:2" hidden="1">
      <c r="A221" s="46" t="s">
        <v>207</v>
      </c>
      <c r="B221" s="59"/>
    </row>
    <row r="222" spans="1:2" hidden="1">
      <c r="A222" s="46" t="s">
        <v>214</v>
      </c>
      <c r="B222" s="59"/>
    </row>
    <row r="223" spans="1:2">
      <c r="A223" s="46" t="s">
        <v>326</v>
      </c>
      <c r="B223" s="59">
        <v>2</v>
      </c>
    </row>
    <row r="224" spans="1:2">
      <c r="A224" s="44" t="s">
        <v>327</v>
      </c>
      <c r="B224" s="60">
        <f>SUM(B225:B230)</f>
        <v>976</v>
      </c>
    </row>
    <row r="225" spans="1:2">
      <c r="A225" s="46" t="s">
        <v>205</v>
      </c>
      <c r="B225" s="59">
        <v>58</v>
      </c>
    </row>
    <row r="226" spans="1:2" hidden="1">
      <c r="A226" s="46" t="s">
        <v>206</v>
      </c>
      <c r="B226" s="59"/>
    </row>
    <row r="227" spans="1:2" hidden="1">
      <c r="A227" s="46" t="s">
        <v>207</v>
      </c>
      <c r="B227" s="57"/>
    </row>
    <row r="228" spans="1:2" hidden="1">
      <c r="A228" s="46" t="s">
        <v>328</v>
      </c>
      <c r="B228" s="57"/>
    </row>
    <row r="229" spans="1:2" hidden="1">
      <c r="A229" s="46" t="s">
        <v>214</v>
      </c>
      <c r="B229" s="57"/>
    </row>
    <row r="230" spans="1:2">
      <c r="A230" s="46" t="s">
        <v>329</v>
      </c>
      <c r="B230" s="57">
        <v>918</v>
      </c>
    </row>
    <row r="231" spans="1:2">
      <c r="A231" s="44" t="s">
        <v>330</v>
      </c>
      <c r="B231" s="58">
        <f>SUM(B232:B245)</f>
        <v>149</v>
      </c>
    </row>
    <row r="232" spans="1:2">
      <c r="A232" s="46" t="s">
        <v>205</v>
      </c>
      <c r="B232" s="47">
        <v>121</v>
      </c>
    </row>
    <row r="233" spans="1:2">
      <c r="A233" s="46" t="s">
        <v>206</v>
      </c>
      <c r="B233" s="47">
        <v>6</v>
      </c>
    </row>
    <row r="234" spans="1:2" hidden="1">
      <c r="A234" s="46" t="s">
        <v>207</v>
      </c>
      <c r="B234" s="47"/>
    </row>
    <row r="235" spans="1:2" hidden="1">
      <c r="A235" s="46" t="s">
        <v>331</v>
      </c>
      <c r="B235" s="47"/>
    </row>
    <row r="236" spans="1:2" hidden="1">
      <c r="A236" s="46" t="s">
        <v>332</v>
      </c>
      <c r="B236" s="47"/>
    </row>
    <row r="237" spans="1:2" hidden="1">
      <c r="A237" s="46" t="s">
        <v>246</v>
      </c>
      <c r="B237" s="47"/>
    </row>
    <row r="238" spans="1:2" hidden="1">
      <c r="A238" s="46" t="s">
        <v>333</v>
      </c>
      <c r="B238" s="47"/>
    </row>
    <row r="239" spans="1:2" hidden="1">
      <c r="A239" s="46" t="s">
        <v>334</v>
      </c>
      <c r="B239" s="47"/>
    </row>
    <row r="240" spans="1:2" hidden="1">
      <c r="A240" s="46" t="s">
        <v>335</v>
      </c>
      <c r="B240" s="47"/>
    </row>
    <row r="241" spans="1:2" hidden="1">
      <c r="A241" s="46" t="s">
        <v>336</v>
      </c>
      <c r="B241" s="47"/>
    </row>
    <row r="242" spans="1:2">
      <c r="A242" s="46" t="s">
        <v>337</v>
      </c>
      <c r="B242" s="47">
        <v>17</v>
      </c>
    </row>
    <row r="243" spans="1:2" hidden="1">
      <c r="A243" s="46" t="s">
        <v>338</v>
      </c>
      <c r="B243" s="47"/>
    </row>
    <row r="244" spans="1:2" hidden="1">
      <c r="A244" s="46" t="s">
        <v>214</v>
      </c>
      <c r="B244" s="47"/>
    </row>
    <row r="245" spans="1:2">
      <c r="A245" s="46" t="s">
        <v>339</v>
      </c>
      <c r="B245" s="47">
        <v>5</v>
      </c>
    </row>
    <row r="246" spans="1:2" hidden="1">
      <c r="A246" s="44" t="s">
        <v>340</v>
      </c>
      <c r="B246" s="45">
        <f>SUM(B247:B248)</f>
        <v>0</v>
      </c>
    </row>
    <row r="247" spans="1:2" hidden="1">
      <c r="A247" s="48" t="s">
        <v>341</v>
      </c>
      <c r="B247" s="47"/>
    </row>
    <row r="248" spans="1:2" hidden="1">
      <c r="A248" s="48" t="s">
        <v>342</v>
      </c>
      <c r="B248" s="47"/>
    </row>
    <row r="249" spans="1:2" hidden="1">
      <c r="A249" s="42" t="s">
        <v>64</v>
      </c>
      <c r="B249" s="43">
        <f>SUM(B250:B251)</f>
        <v>0</v>
      </c>
    </row>
    <row r="250" spans="1:2" hidden="1">
      <c r="A250" s="46" t="s">
        <v>343</v>
      </c>
      <c r="B250" s="47"/>
    </row>
    <row r="251" spans="1:2" hidden="1">
      <c r="A251" s="46" t="s">
        <v>344</v>
      </c>
      <c r="B251" s="47"/>
    </row>
    <row r="252" spans="1:2" hidden="1">
      <c r="A252" s="46" t="s">
        <v>345</v>
      </c>
      <c r="B252" s="47"/>
    </row>
    <row r="253" spans="1:2">
      <c r="A253" s="42" t="s">
        <v>65</v>
      </c>
      <c r="B253" s="43">
        <f>SUM(B254,B264)</f>
        <v>77</v>
      </c>
    </row>
    <row r="254" spans="1:2">
      <c r="A254" s="52" t="s">
        <v>346</v>
      </c>
      <c r="B254" s="45">
        <f>SUM(B255:B263)</f>
        <v>30</v>
      </c>
    </row>
    <row r="255" spans="1:2" hidden="1">
      <c r="A255" s="48" t="s">
        <v>347</v>
      </c>
      <c r="B255" s="47"/>
    </row>
    <row r="256" spans="1:2" hidden="1">
      <c r="A256" s="46" t="s">
        <v>348</v>
      </c>
      <c r="B256" s="47"/>
    </row>
    <row r="257" spans="1:2" hidden="1">
      <c r="A257" s="46" t="s">
        <v>349</v>
      </c>
      <c r="B257" s="47"/>
    </row>
    <row r="258" spans="1:2" hidden="1">
      <c r="A258" s="46" t="s">
        <v>350</v>
      </c>
      <c r="B258" s="47"/>
    </row>
    <row r="259" spans="1:2" hidden="1">
      <c r="A259" s="48" t="s">
        <v>351</v>
      </c>
      <c r="B259" s="47"/>
    </row>
    <row r="260" spans="1:2" hidden="1">
      <c r="A260" s="48" t="s">
        <v>352</v>
      </c>
      <c r="B260" s="47"/>
    </row>
    <row r="261" spans="1:2">
      <c r="A261" s="48" t="s">
        <v>353</v>
      </c>
      <c r="B261" s="47">
        <v>30</v>
      </c>
    </row>
    <row r="262" spans="1:2" hidden="1">
      <c r="A262" s="48" t="s">
        <v>354</v>
      </c>
      <c r="B262" s="47"/>
    </row>
    <row r="263" spans="1:2" hidden="1">
      <c r="A263" s="48" t="s">
        <v>355</v>
      </c>
      <c r="B263" s="47"/>
    </row>
    <row r="264" spans="1:2">
      <c r="A264" s="52" t="s">
        <v>356</v>
      </c>
      <c r="B264" s="45">
        <v>47</v>
      </c>
    </row>
    <row r="265" spans="1:2">
      <c r="A265" s="42" t="s">
        <v>66</v>
      </c>
      <c r="B265" s="43">
        <f>SUM(B266,B269,B280,B287,B295,B304,B320,B330,B340,B348,B354)</f>
        <v>13107</v>
      </c>
    </row>
    <row r="266" spans="1:2" hidden="1">
      <c r="A266" s="44" t="s">
        <v>357</v>
      </c>
      <c r="B266" s="45">
        <f>SUM(B267,B268)</f>
        <v>0</v>
      </c>
    </row>
    <row r="267" spans="1:2" hidden="1">
      <c r="A267" s="46" t="s">
        <v>358</v>
      </c>
      <c r="B267" s="47"/>
    </row>
    <row r="268" spans="1:2" hidden="1">
      <c r="A268" s="48" t="s">
        <v>359</v>
      </c>
      <c r="B268" s="47"/>
    </row>
    <row r="269" spans="1:2">
      <c r="A269" s="52" t="s">
        <v>360</v>
      </c>
      <c r="B269" s="45">
        <f>SUM(B270:B279)</f>
        <v>10707</v>
      </c>
    </row>
    <row r="270" spans="1:2">
      <c r="A270" s="48" t="s">
        <v>205</v>
      </c>
      <c r="B270" s="47">
        <v>8706</v>
      </c>
    </row>
    <row r="271" spans="1:2">
      <c r="A271" s="48" t="s">
        <v>206</v>
      </c>
      <c r="B271" s="47">
        <v>1791</v>
      </c>
    </row>
    <row r="272" spans="1:2" hidden="1">
      <c r="A272" s="48" t="s">
        <v>207</v>
      </c>
      <c r="B272" s="47"/>
    </row>
    <row r="273" spans="1:2">
      <c r="A273" s="48" t="s">
        <v>246</v>
      </c>
      <c r="B273" s="47">
        <v>210</v>
      </c>
    </row>
    <row r="274" spans="1:2" hidden="1">
      <c r="A274" s="48" t="s">
        <v>361</v>
      </c>
      <c r="B274" s="47"/>
    </row>
    <row r="275" spans="1:2" hidden="1">
      <c r="A275" s="48" t="s">
        <v>362</v>
      </c>
      <c r="B275" s="47"/>
    </row>
    <row r="276" spans="1:2" hidden="1">
      <c r="A276" s="48" t="s">
        <v>363</v>
      </c>
      <c r="B276" s="47"/>
    </row>
    <row r="277" spans="1:2" hidden="1">
      <c r="A277" s="48" t="s">
        <v>364</v>
      </c>
      <c r="B277" s="47"/>
    </row>
    <row r="278" spans="1:2" hidden="1">
      <c r="A278" s="48" t="s">
        <v>214</v>
      </c>
      <c r="B278" s="47"/>
    </row>
    <row r="279" spans="1:2" hidden="1">
      <c r="A279" s="48" t="s">
        <v>365</v>
      </c>
      <c r="B279" s="47"/>
    </row>
    <row r="280" spans="1:2" hidden="1">
      <c r="A280" s="44" t="s">
        <v>366</v>
      </c>
      <c r="B280" s="45">
        <f>SUM(B281:B286)</f>
        <v>0</v>
      </c>
    </row>
    <row r="281" spans="1:2" hidden="1">
      <c r="A281" s="46" t="s">
        <v>205</v>
      </c>
      <c r="B281" s="47"/>
    </row>
    <row r="282" spans="1:2" hidden="1">
      <c r="A282" s="46" t="s">
        <v>206</v>
      </c>
      <c r="B282" s="47"/>
    </row>
    <row r="283" spans="1:2" hidden="1">
      <c r="A283" s="48" t="s">
        <v>207</v>
      </c>
      <c r="B283" s="47"/>
    </row>
    <row r="284" spans="1:2" hidden="1">
      <c r="A284" s="48" t="s">
        <v>367</v>
      </c>
      <c r="B284" s="47"/>
    </row>
    <row r="285" spans="1:2" hidden="1">
      <c r="A285" s="48" t="s">
        <v>214</v>
      </c>
      <c r="B285" s="47"/>
    </row>
    <row r="286" spans="1:2" hidden="1">
      <c r="A286" s="49" t="s">
        <v>368</v>
      </c>
      <c r="B286" s="47"/>
    </row>
    <row r="287" spans="1:2">
      <c r="A287" s="53" t="s">
        <v>369</v>
      </c>
      <c r="B287" s="45">
        <f>SUM(B288:B294)</f>
        <v>364</v>
      </c>
    </row>
    <row r="288" spans="1:2">
      <c r="A288" s="46" t="s">
        <v>205</v>
      </c>
      <c r="B288" s="47">
        <v>364</v>
      </c>
    </row>
    <row r="289" spans="1:2" hidden="1">
      <c r="A289" s="46" t="s">
        <v>206</v>
      </c>
      <c r="B289" s="47"/>
    </row>
    <row r="290" spans="1:2" hidden="1">
      <c r="A290" s="48" t="s">
        <v>207</v>
      </c>
      <c r="B290" s="47"/>
    </row>
    <row r="291" spans="1:2" hidden="1">
      <c r="A291" s="48" t="s">
        <v>370</v>
      </c>
      <c r="B291" s="47"/>
    </row>
    <row r="292" spans="1:2" hidden="1">
      <c r="A292" s="48" t="s">
        <v>371</v>
      </c>
      <c r="B292" s="47"/>
    </row>
    <row r="293" spans="1:2" hidden="1">
      <c r="A293" s="48" t="s">
        <v>214</v>
      </c>
      <c r="B293" s="47"/>
    </row>
    <row r="294" spans="1:2" hidden="1">
      <c r="A294" s="48" t="s">
        <v>372</v>
      </c>
      <c r="B294" s="47"/>
    </row>
    <row r="295" spans="1:2">
      <c r="A295" s="56" t="s">
        <v>373</v>
      </c>
      <c r="B295" s="45">
        <f>SUM(B296:B303)</f>
        <v>839</v>
      </c>
    </row>
    <row r="296" spans="1:2">
      <c r="A296" s="46" t="s">
        <v>205</v>
      </c>
      <c r="B296" s="47">
        <v>839</v>
      </c>
    </row>
    <row r="297" spans="1:2" hidden="1">
      <c r="A297" s="46" t="s">
        <v>206</v>
      </c>
      <c r="B297" s="47"/>
    </row>
    <row r="298" spans="1:2" hidden="1">
      <c r="A298" s="46" t="s">
        <v>207</v>
      </c>
      <c r="B298" s="47"/>
    </row>
    <row r="299" spans="1:2" hidden="1">
      <c r="A299" s="48" t="s">
        <v>374</v>
      </c>
      <c r="B299" s="47"/>
    </row>
    <row r="300" spans="1:2" hidden="1">
      <c r="A300" s="48" t="s">
        <v>375</v>
      </c>
      <c r="B300" s="47"/>
    </row>
    <row r="301" spans="1:2" hidden="1">
      <c r="A301" s="48" t="s">
        <v>376</v>
      </c>
      <c r="B301" s="47"/>
    </row>
    <row r="302" spans="1:2" hidden="1">
      <c r="A302" s="46" t="s">
        <v>214</v>
      </c>
      <c r="B302" s="47"/>
    </row>
    <row r="303" spans="1:2" hidden="1">
      <c r="A303" s="46" t="s">
        <v>377</v>
      </c>
      <c r="B303" s="47"/>
    </row>
    <row r="304" spans="1:2">
      <c r="A304" s="44" t="s">
        <v>378</v>
      </c>
      <c r="B304" s="45">
        <f>SUM(B305:B319)</f>
        <v>272</v>
      </c>
    </row>
    <row r="305" spans="1:2">
      <c r="A305" s="48" t="s">
        <v>205</v>
      </c>
      <c r="B305" s="47">
        <v>253</v>
      </c>
    </row>
    <row r="306" spans="1:2" hidden="1">
      <c r="A306" s="48" t="s">
        <v>206</v>
      </c>
      <c r="B306" s="47"/>
    </row>
    <row r="307" spans="1:2" hidden="1">
      <c r="A307" s="48" t="s">
        <v>207</v>
      </c>
      <c r="B307" s="47"/>
    </row>
    <row r="308" spans="1:2">
      <c r="A308" s="49" t="s">
        <v>379</v>
      </c>
      <c r="B308" s="47">
        <v>1</v>
      </c>
    </row>
    <row r="309" spans="1:2">
      <c r="A309" s="46" t="s">
        <v>380</v>
      </c>
      <c r="B309" s="47">
        <v>1</v>
      </c>
    </row>
    <row r="310" spans="1:2" hidden="1">
      <c r="A310" s="46" t="s">
        <v>381</v>
      </c>
      <c r="B310" s="47"/>
    </row>
    <row r="311" spans="1:2">
      <c r="A311" s="50" t="s">
        <v>382</v>
      </c>
      <c r="B311" s="47">
        <v>5</v>
      </c>
    </row>
    <row r="312" spans="1:2" hidden="1">
      <c r="A312" s="48" t="s">
        <v>383</v>
      </c>
      <c r="B312" s="47"/>
    </row>
    <row r="313" spans="1:2" hidden="1">
      <c r="A313" s="48" t="s">
        <v>384</v>
      </c>
      <c r="B313" s="47"/>
    </row>
    <row r="314" spans="1:2">
      <c r="A314" s="48" t="s">
        <v>385</v>
      </c>
      <c r="B314" s="47">
        <v>1</v>
      </c>
    </row>
    <row r="315" spans="1:2" hidden="1">
      <c r="A315" s="48" t="s">
        <v>386</v>
      </c>
      <c r="B315" s="47"/>
    </row>
    <row r="316" spans="1:2">
      <c r="A316" s="48" t="s">
        <v>387</v>
      </c>
      <c r="B316" s="47">
        <v>11</v>
      </c>
    </row>
    <row r="317" spans="1:2" hidden="1">
      <c r="A317" s="48" t="s">
        <v>246</v>
      </c>
      <c r="B317" s="47"/>
    </row>
    <row r="318" spans="1:2" hidden="1">
      <c r="A318" s="48" t="s">
        <v>214</v>
      </c>
      <c r="B318" s="47"/>
    </row>
    <row r="319" spans="1:2" hidden="1">
      <c r="A319" s="46" t="s">
        <v>388</v>
      </c>
      <c r="B319" s="47"/>
    </row>
    <row r="320" spans="1:2" hidden="1">
      <c r="A320" s="53" t="s">
        <v>389</v>
      </c>
      <c r="B320" s="45">
        <f>SUM(B321:B329)</f>
        <v>0</v>
      </c>
    </row>
    <row r="321" spans="1:2" hidden="1">
      <c r="A321" s="46" t="s">
        <v>205</v>
      </c>
      <c r="B321" s="47"/>
    </row>
    <row r="322" spans="1:2" hidden="1">
      <c r="A322" s="48" t="s">
        <v>206</v>
      </c>
      <c r="B322" s="47"/>
    </row>
    <row r="323" spans="1:2" hidden="1">
      <c r="A323" s="48" t="s">
        <v>207</v>
      </c>
      <c r="B323" s="47"/>
    </row>
    <row r="324" spans="1:2" hidden="1">
      <c r="A324" s="48" t="s">
        <v>390</v>
      </c>
      <c r="B324" s="47"/>
    </row>
    <row r="325" spans="1:2" hidden="1">
      <c r="A325" s="49" t="s">
        <v>391</v>
      </c>
      <c r="B325" s="47"/>
    </row>
    <row r="326" spans="1:2" hidden="1">
      <c r="A326" s="46" t="s">
        <v>392</v>
      </c>
      <c r="B326" s="47"/>
    </row>
    <row r="327" spans="1:2" hidden="1">
      <c r="A327" s="46" t="s">
        <v>246</v>
      </c>
      <c r="B327" s="47"/>
    </row>
    <row r="328" spans="1:2" hidden="1">
      <c r="A328" s="46" t="s">
        <v>214</v>
      </c>
      <c r="B328" s="47"/>
    </row>
    <row r="329" spans="1:2" hidden="1">
      <c r="A329" s="46" t="s">
        <v>393</v>
      </c>
      <c r="B329" s="47"/>
    </row>
    <row r="330" spans="1:2" hidden="1">
      <c r="A330" s="52" t="s">
        <v>394</v>
      </c>
      <c r="B330" s="45">
        <f>SUM(B331:B339)</f>
        <v>0</v>
      </c>
    </row>
    <row r="331" spans="1:2" hidden="1">
      <c r="A331" s="48" t="s">
        <v>205</v>
      </c>
      <c r="B331" s="47"/>
    </row>
    <row r="332" spans="1:2" hidden="1">
      <c r="A332" s="48" t="s">
        <v>206</v>
      </c>
      <c r="B332" s="47"/>
    </row>
    <row r="333" spans="1:2" hidden="1">
      <c r="A333" s="46" t="s">
        <v>207</v>
      </c>
      <c r="B333" s="47"/>
    </row>
    <row r="334" spans="1:2" hidden="1">
      <c r="A334" s="46" t="s">
        <v>395</v>
      </c>
      <c r="B334" s="47"/>
    </row>
    <row r="335" spans="1:2" hidden="1">
      <c r="A335" s="46" t="s">
        <v>396</v>
      </c>
      <c r="B335" s="47"/>
    </row>
    <row r="336" spans="1:2" hidden="1">
      <c r="A336" s="48" t="s">
        <v>397</v>
      </c>
      <c r="B336" s="47"/>
    </row>
    <row r="337" spans="1:2" hidden="1">
      <c r="A337" s="48" t="s">
        <v>246</v>
      </c>
      <c r="B337" s="47"/>
    </row>
    <row r="338" spans="1:2" hidden="1">
      <c r="A338" s="48" t="s">
        <v>214</v>
      </c>
      <c r="B338" s="47"/>
    </row>
    <row r="339" spans="1:2" hidden="1">
      <c r="A339" s="48" t="s">
        <v>398</v>
      </c>
      <c r="B339" s="47"/>
    </row>
    <row r="340" spans="1:2" hidden="1">
      <c r="A340" s="56" t="s">
        <v>399</v>
      </c>
      <c r="B340" s="45">
        <f>SUM(B341:B346)</f>
        <v>0</v>
      </c>
    </row>
    <row r="341" spans="1:2" hidden="1">
      <c r="A341" s="46" t="s">
        <v>205</v>
      </c>
      <c r="B341" s="47"/>
    </row>
    <row r="342" spans="1:2" hidden="1">
      <c r="A342" s="46" t="s">
        <v>206</v>
      </c>
      <c r="B342" s="47"/>
    </row>
    <row r="343" spans="1:2" hidden="1">
      <c r="A343" s="50" t="s">
        <v>207</v>
      </c>
      <c r="B343" s="47"/>
    </row>
    <row r="344" spans="1:2" hidden="1">
      <c r="A344" s="54" t="s">
        <v>400</v>
      </c>
      <c r="B344" s="47"/>
    </row>
    <row r="345" spans="1:2" hidden="1">
      <c r="A345" s="48" t="s">
        <v>401</v>
      </c>
      <c r="B345" s="47"/>
    </row>
    <row r="346" spans="1:2" hidden="1">
      <c r="A346" s="48" t="s">
        <v>214</v>
      </c>
      <c r="B346" s="47"/>
    </row>
    <row r="347" spans="1:2" hidden="1">
      <c r="A347" s="46" t="s">
        <v>402</v>
      </c>
      <c r="B347" s="47"/>
    </row>
    <row r="348" spans="1:2" hidden="1">
      <c r="A348" s="44" t="s">
        <v>403</v>
      </c>
      <c r="B348" s="45">
        <f>SUM(B349:B353)</f>
        <v>0</v>
      </c>
    </row>
    <row r="349" spans="1:2" hidden="1">
      <c r="A349" s="46" t="s">
        <v>205</v>
      </c>
      <c r="B349" s="47"/>
    </row>
    <row r="350" spans="1:2" hidden="1">
      <c r="A350" s="48" t="s">
        <v>206</v>
      </c>
      <c r="B350" s="47"/>
    </row>
    <row r="351" spans="1:2" hidden="1">
      <c r="A351" s="46" t="s">
        <v>246</v>
      </c>
      <c r="B351" s="47"/>
    </row>
    <row r="352" spans="1:2" hidden="1">
      <c r="A352" s="48" t="s">
        <v>404</v>
      </c>
      <c r="B352" s="47"/>
    </row>
    <row r="353" spans="1:2" hidden="1">
      <c r="A353" s="46" t="s">
        <v>405</v>
      </c>
      <c r="B353" s="47"/>
    </row>
    <row r="354" spans="1:2">
      <c r="A354" s="44" t="s">
        <v>406</v>
      </c>
      <c r="B354" s="45">
        <f>B355</f>
        <v>925</v>
      </c>
    </row>
    <row r="355" spans="1:2">
      <c r="A355" s="46" t="s">
        <v>407</v>
      </c>
      <c r="B355" s="47">
        <v>925</v>
      </c>
    </row>
    <row r="356" spans="1:2">
      <c r="A356" s="42" t="s">
        <v>67</v>
      </c>
      <c r="B356" s="43">
        <f>SUM(B357,B362,B371,B377,B383,B387,B391,B395,B401,B408)</f>
        <v>3044</v>
      </c>
    </row>
    <row r="357" spans="1:2">
      <c r="A357" s="52" t="s">
        <v>408</v>
      </c>
      <c r="B357" s="45">
        <f>SUM(B358:B361)</f>
        <v>143</v>
      </c>
    </row>
    <row r="358" spans="1:2">
      <c r="A358" s="46" t="s">
        <v>205</v>
      </c>
      <c r="B358" s="47">
        <v>116</v>
      </c>
    </row>
    <row r="359" spans="1:2">
      <c r="A359" s="46" t="s">
        <v>206</v>
      </c>
      <c r="B359" s="47">
        <v>27</v>
      </c>
    </row>
    <row r="360" spans="1:2" hidden="1">
      <c r="A360" s="46" t="s">
        <v>207</v>
      </c>
      <c r="B360" s="47"/>
    </row>
    <row r="361" spans="1:2" hidden="1">
      <c r="A361" s="54" t="s">
        <v>409</v>
      </c>
      <c r="B361" s="47"/>
    </row>
    <row r="362" spans="1:2">
      <c r="A362" s="44" t="s">
        <v>410</v>
      </c>
      <c r="B362" s="45">
        <f>SUM(B363:B370)</f>
        <v>2901</v>
      </c>
    </row>
    <row r="363" spans="1:2">
      <c r="A363" s="46" t="s">
        <v>411</v>
      </c>
      <c r="B363" s="47">
        <v>703</v>
      </c>
    </row>
    <row r="364" spans="1:2">
      <c r="A364" s="46" t="s">
        <v>412</v>
      </c>
      <c r="B364" s="47">
        <v>1732</v>
      </c>
    </row>
    <row r="365" spans="1:2">
      <c r="A365" s="48" t="s">
        <v>413</v>
      </c>
      <c r="B365" s="47">
        <v>466</v>
      </c>
    </row>
    <row r="366" spans="1:2" hidden="1">
      <c r="A366" s="48" t="s">
        <v>414</v>
      </c>
      <c r="B366" s="47"/>
    </row>
    <row r="367" spans="1:2" hidden="1">
      <c r="A367" s="48" t="s">
        <v>415</v>
      </c>
      <c r="B367" s="47"/>
    </row>
    <row r="368" spans="1:2" hidden="1">
      <c r="A368" s="46" t="s">
        <v>416</v>
      </c>
      <c r="B368" s="47"/>
    </row>
    <row r="369" spans="1:2" hidden="1">
      <c r="A369" s="46" t="s">
        <v>417</v>
      </c>
      <c r="B369" s="47"/>
    </row>
    <row r="370" spans="1:2" hidden="1">
      <c r="A370" s="46" t="s">
        <v>418</v>
      </c>
      <c r="B370" s="47"/>
    </row>
    <row r="371" spans="1:2" hidden="1">
      <c r="A371" s="44" t="s">
        <v>419</v>
      </c>
      <c r="B371" s="45">
        <f>SUM(B372:B376)</f>
        <v>0</v>
      </c>
    </row>
    <row r="372" spans="1:2" hidden="1">
      <c r="A372" s="46" t="s">
        <v>420</v>
      </c>
      <c r="B372" s="47"/>
    </row>
    <row r="373" spans="1:2" hidden="1">
      <c r="A373" s="46" t="s">
        <v>421</v>
      </c>
      <c r="B373" s="47"/>
    </row>
    <row r="374" spans="1:2" hidden="1">
      <c r="A374" s="46" t="s">
        <v>422</v>
      </c>
      <c r="B374" s="47"/>
    </row>
    <row r="375" spans="1:2" hidden="1">
      <c r="A375" s="48" t="s">
        <v>423</v>
      </c>
      <c r="B375" s="47"/>
    </row>
    <row r="376" spans="1:2" hidden="1">
      <c r="A376" s="48" t="s">
        <v>424</v>
      </c>
      <c r="B376" s="47"/>
    </row>
    <row r="377" spans="1:2" hidden="1">
      <c r="A377" s="56" t="s">
        <v>425</v>
      </c>
      <c r="B377" s="45">
        <f>SUM(B378:B382)</f>
        <v>0</v>
      </c>
    </row>
    <row r="378" spans="1:2" hidden="1">
      <c r="A378" s="46" t="s">
        <v>426</v>
      </c>
      <c r="B378" s="47"/>
    </row>
    <row r="379" spans="1:2" hidden="1">
      <c r="A379" s="46" t="s">
        <v>427</v>
      </c>
      <c r="B379" s="47"/>
    </row>
    <row r="380" spans="1:2" hidden="1">
      <c r="A380" s="46" t="s">
        <v>428</v>
      </c>
      <c r="B380" s="47"/>
    </row>
    <row r="381" spans="1:2" hidden="1">
      <c r="A381" s="48" t="s">
        <v>429</v>
      </c>
      <c r="B381" s="47"/>
    </row>
    <row r="382" spans="1:2" hidden="1">
      <c r="A382" s="48" t="s">
        <v>430</v>
      </c>
      <c r="B382" s="47"/>
    </row>
    <row r="383" spans="1:2" hidden="1">
      <c r="A383" s="52" t="s">
        <v>431</v>
      </c>
      <c r="B383" s="45">
        <f>SUM(B384:B386)</f>
        <v>0</v>
      </c>
    </row>
    <row r="384" spans="1:2" hidden="1">
      <c r="A384" s="46" t="s">
        <v>432</v>
      </c>
      <c r="B384" s="47"/>
    </row>
    <row r="385" spans="1:2" hidden="1">
      <c r="A385" s="46" t="s">
        <v>433</v>
      </c>
      <c r="B385" s="47"/>
    </row>
    <row r="386" spans="1:2" hidden="1">
      <c r="A386" s="46" t="s">
        <v>434</v>
      </c>
      <c r="B386" s="47"/>
    </row>
    <row r="387" spans="1:2" hidden="1">
      <c r="A387" s="52" t="s">
        <v>435</v>
      </c>
      <c r="B387" s="45">
        <f>SUM(B388:B390)</f>
        <v>0</v>
      </c>
    </row>
    <row r="388" spans="1:2" hidden="1">
      <c r="A388" s="48" t="s">
        <v>436</v>
      </c>
      <c r="B388" s="47"/>
    </row>
    <row r="389" spans="1:2" hidden="1">
      <c r="A389" s="48" t="s">
        <v>437</v>
      </c>
      <c r="B389" s="47"/>
    </row>
    <row r="390" spans="1:2" hidden="1">
      <c r="A390" s="49" t="s">
        <v>438</v>
      </c>
      <c r="B390" s="47"/>
    </row>
    <row r="391" spans="1:2" hidden="1">
      <c r="A391" s="44" t="s">
        <v>439</v>
      </c>
      <c r="B391" s="45">
        <f>SUM(B392:B394)</f>
        <v>0</v>
      </c>
    </row>
    <row r="392" spans="1:2" hidden="1">
      <c r="A392" s="46" t="s">
        <v>440</v>
      </c>
      <c r="B392" s="47"/>
    </row>
    <row r="393" spans="1:2" hidden="1">
      <c r="A393" s="46" t="s">
        <v>441</v>
      </c>
      <c r="B393" s="47"/>
    </row>
    <row r="394" spans="1:2" hidden="1">
      <c r="A394" s="48" t="s">
        <v>442</v>
      </c>
      <c r="B394" s="47"/>
    </row>
    <row r="395" spans="1:2" hidden="1">
      <c r="A395" s="52" t="s">
        <v>443</v>
      </c>
      <c r="B395" s="45">
        <f>SUM(B396:B400)</f>
        <v>0</v>
      </c>
    </row>
    <row r="396" spans="1:2" hidden="1">
      <c r="A396" s="48" t="s">
        <v>444</v>
      </c>
      <c r="B396" s="47"/>
    </row>
    <row r="397" spans="1:2" hidden="1">
      <c r="A397" s="46" t="s">
        <v>445</v>
      </c>
      <c r="B397" s="47"/>
    </row>
    <row r="398" spans="1:2" hidden="1">
      <c r="A398" s="46" t="s">
        <v>446</v>
      </c>
      <c r="B398" s="47"/>
    </row>
    <row r="399" spans="1:2" hidden="1">
      <c r="A399" s="46" t="s">
        <v>447</v>
      </c>
      <c r="B399" s="47"/>
    </row>
    <row r="400" spans="1:2" hidden="1">
      <c r="A400" s="46" t="s">
        <v>448</v>
      </c>
      <c r="B400" s="47"/>
    </row>
    <row r="401" spans="1:2" hidden="1">
      <c r="A401" s="44" t="s">
        <v>449</v>
      </c>
      <c r="B401" s="45">
        <f>SUM(B402:B407)</f>
        <v>0</v>
      </c>
    </row>
    <row r="402" spans="1:2" hidden="1">
      <c r="A402" s="48" t="s">
        <v>450</v>
      </c>
      <c r="B402" s="47"/>
    </row>
    <row r="403" spans="1:2" hidden="1">
      <c r="A403" s="48" t="s">
        <v>451</v>
      </c>
      <c r="B403" s="47"/>
    </row>
    <row r="404" spans="1:2" hidden="1">
      <c r="A404" s="48" t="s">
        <v>452</v>
      </c>
      <c r="B404" s="47"/>
    </row>
    <row r="405" spans="1:2" hidden="1">
      <c r="A405" s="49" t="s">
        <v>453</v>
      </c>
      <c r="B405" s="47"/>
    </row>
    <row r="406" spans="1:2" hidden="1">
      <c r="A406" s="46" t="s">
        <v>454</v>
      </c>
      <c r="B406" s="47"/>
    </row>
    <row r="407" spans="1:2" hidden="1">
      <c r="A407" s="46" t="s">
        <v>455</v>
      </c>
      <c r="B407" s="47"/>
    </row>
    <row r="408" spans="1:2" hidden="1">
      <c r="A408" s="44" t="s">
        <v>456</v>
      </c>
      <c r="B408" s="45"/>
    </row>
    <row r="409" spans="1:2">
      <c r="A409" s="42" t="s">
        <v>68</v>
      </c>
      <c r="B409" s="43">
        <f>SUM(B410,B415,B423,B429,B433,B438,B443,B450,B454,B458)</f>
        <v>197</v>
      </c>
    </row>
    <row r="410" spans="1:2" hidden="1">
      <c r="A410" s="52" t="s">
        <v>457</v>
      </c>
      <c r="B410" s="45">
        <f>SUM(B411:B414)</f>
        <v>0</v>
      </c>
    </row>
    <row r="411" spans="1:2" hidden="1">
      <c r="A411" s="46" t="s">
        <v>205</v>
      </c>
      <c r="B411" s="47"/>
    </row>
    <row r="412" spans="1:2" hidden="1">
      <c r="A412" s="46" t="s">
        <v>206</v>
      </c>
      <c r="B412" s="47"/>
    </row>
    <row r="413" spans="1:2" hidden="1">
      <c r="A413" s="46" t="s">
        <v>207</v>
      </c>
      <c r="B413" s="47"/>
    </row>
    <row r="414" spans="1:2" hidden="1">
      <c r="A414" s="48" t="s">
        <v>458</v>
      </c>
      <c r="B414" s="47"/>
    </row>
    <row r="415" spans="1:2" hidden="1">
      <c r="A415" s="44" t="s">
        <v>459</v>
      </c>
      <c r="B415" s="45">
        <f>SUM(B416:B422)</f>
        <v>0</v>
      </c>
    </row>
    <row r="416" spans="1:2" hidden="1">
      <c r="A416" s="46" t="s">
        <v>460</v>
      </c>
      <c r="B416" s="47"/>
    </row>
    <row r="417" spans="1:2" hidden="1">
      <c r="A417" s="49" t="s">
        <v>461</v>
      </c>
      <c r="B417" s="47"/>
    </row>
    <row r="418" spans="1:2" hidden="1">
      <c r="A418" s="46" t="s">
        <v>462</v>
      </c>
      <c r="B418" s="47"/>
    </row>
    <row r="419" spans="1:2" hidden="1">
      <c r="A419" s="46" t="s">
        <v>463</v>
      </c>
      <c r="B419" s="47"/>
    </row>
    <row r="420" spans="1:2" hidden="1">
      <c r="A420" s="46" t="s">
        <v>464</v>
      </c>
      <c r="B420" s="47"/>
    </row>
    <row r="421" spans="1:2" hidden="1">
      <c r="A421" s="48" t="s">
        <v>465</v>
      </c>
      <c r="B421" s="47"/>
    </row>
    <row r="422" spans="1:2" hidden="1">
      <c r="A422" s="48" t="s">
        <v>466</v>
      </c>
      <c r="B422" s="47"/>
    </row>
    <row r="423" spans="1:2" hidden="1">
      <c r="A423" s="52" t="s">
        <v>467</v>
      </c>
      <c r="B423" s="45">
        <f>SUM(B424:B428)</f>
        <v>0</v>
      </c>
    </row>
    <row r="424" spans="1:2" hidden="1">
      <c r="A424" s="46" t="s">
        <v>460</v>
      </c>
      <c r="B424" s="47"/>
    </row>
    <row r="425" spans="1:2" hidden="1">
      <c r="A425" s="46" t="s">
        <v>468</v>
      </c>
      <c r="B425" s="47"/>
    </row>
    <row r="426" spans="1:2" hidden="1">
      <c r="A426" s="46" t="s">
        <v>469</v>
      </c>
      <c r="B426" s="47"/>
    </row>
    <row r="427" spans="1:2" hidden="1">
      <c r="A427" s="48" t="s">
        <v>470</v>
      </c>
      <c r="B427" s="47"/>
    </row>
    <row r="428" spans="1:2" hidden="1">
      <c r="A428" s="48" t="s">
        <v>471</v>
      </c>
      <c r="B428" s="47"/>
    </row>
    <row r="429" spans="1:2">
      <c r="A429" s="52" t="s">
        <v>472</v>
      </c>
      <c r="B429" s="45">
        <f>SUM(B430:B432)</f>
        <v>91</v>
      </c>
    </row>
    <row r="430" spans="1:2" hidden="1">
      <c r="A430" s="49" t="s">
        <v>460</v>
      </c>
      <c r="B430" s="47"/>
    </row>
    <row r="431" spans="1:2" hidden="1">
      <c r="A431" s="46" t="s">
        <v>473</v>
      </c>
      <c r="B431" s="47"/>
    </row>
    <row r="432" spans="1:2">
      <c r="A432" s="48" t="s">
        <v>474</v>
      </c>
      <c r="B432" s="47">
        <v>91</v>
      </c>
    </row>
    <row r="433" spans="1:2" hidden="1">
      <c r="A433" s="52" t="s">
        <v>475</v>
      </c>
      <c r="B433" s="45">
        <f>SUM(B434:B437)</f>
        <v>0</v>
      </c>
    </row>
    <row r="434" spans="1:2" hidden="1">
      <c r="A434" s="48" t="s">
        <v>460</v>
      </c>
      <c r="B434" s="47"/>
    </row>
    <row r="435" spans="1:2" hidden="1">
      <c r="A435" s="46" t="s">
        <v>476</v>
      </c>
      <c r="B435" s="47"/>
    </row>
    <row r="436" spans="1:2" hidden="1">
      <c r="A436" s="46" t="s">
        <v>477</v>
      </c>
      <c r="B436" s="47"/>
    </row>
    <row r="437" spans="1:2" hidden="1">
      <c r="A437" s="46" t="s">
        <v>478</v>
      </c>
      <c r="B437" s="47"/>
    </row>
    <row r="438" spans="1:2" hidden="1">
      <c r="A438" s="52" t="s">
        <v>479</v>
      </c>
      <c r="B438" s="45">
        <f>SUM(B439:B442)</f>
        <v>0</v>
      </c>
    </row>
    <row r="439" spans="1:2" hidden="1">
      <c r="A439" s="48" t="s">
        <v>480</v>
      </c>
      <c r="B439" s="47"/>
    </row>
    <row r="440" spans="1:2" hidden="1">
      <c r="A440" s="48" t="s">
        <v>481</v>
      </c>
      <c r="B440" s="47"/>
    </row>
    <row r="441" spans="1:2" hidden="1">
      <c r="A441" s="48" t="s">
        <v>482</v>
      </c>
      <c r="B441" s="47"/>
    </row>
    <row r="442" spans="1:2" hidden="1">
      <c r="A442" s="48" t="s">
        <v>483</v>
      </c>
      <c r="B442" s="47"/>
    </row>
    <row r="443" spans="1:2" hidden="1">
      <c r="A443" s="44" t="s">
        <v>484</v>
      </c>
      <c r="B443" s="45">
        <f>SUM(B444:B449)</f>
        <v>0</v>
      </c>
    </row>
    <row r="444" spans="1:2" hidden="1">
      <c r="A444" s="46" t="s">
        <v>460</v>
      </c>
      <c r="B444" s="47"/>
    </row>
    <row r="445" spans="1:2" hidden="1">
      <c r="A445" s="48" t="s">
        <v>485</v>
      </c>
      <c r="B445" s="47"/>
    </row>
    <row r="446" spans="1:2" hidden="1">
      <c r="A446" s="48" t="s">
        <v>486</v>
      </c>
      <c r="B446" s="47"/>
    </row>
    <row r="447" spans="1:2" hidden="1">
      <c r="A447" s="48" t="s">
        <v>487</v>
      </c>
      <c r="B447" s="47"/>
    </row>
    <row r="448" spans="1:2" hidden="1">
      <c r="A448" s="46" t="s">
        <v>488</v>
      </c>
      <c r="B448" s="47"/>
    </row>
    <row r="449" spans="1:2" hidden="1">
      <c r="A449" s="46" t="s">
        <v>489</v>
      </c>
      <c r="B449" s="47"/>
    </row>
    <row r="450" spans="1:2" hidden="1">
      <c r="A450" s="44" t="s">
        <v>490</v>
      </c>
      <c r="B450" s="45">
        <f>SUM(B451:B453)</f>
        <v>0</v>
      </c>
    </row>
    <row r="451" spans="1:2" hidden="1">
      <c r="A451" s="48" t="s">
        <v>491</v>
      </c>
      <c r="B451" s="47"/>
    </row>
    <row r="452" spans="1:2" hidden="1">
      <c r="A452" s="48" t="s">
        <v>492</v>
      </c>
      <c r="B452" s="47"/>
    </row>
    <row r="453" spans="1:2" hidden="1">
      <c r="A453" s="48" t="s">
        <v>493</v>
      </c>
      <c r="B453" s="47"/>
    </row>
    <row r="454" spans="1:2" hidden="1">
      <c r="A454" s="56" t="s">
        <v>494</v>
      </c>
      <c r="B454" s="45">
        <f>SUM(B455:B457)</f>
        <v>0</v>
      </c>
    </row>
    <row r="455" spans="1:2" hidden="1">
      <c r="A455" s="48" t="s">
        <v>495</v>
      </c>
      <c r="B455" s="47"/>
    </row>
    <row r="456" spans="1:2" hidden="1">
      <c r="A456" s="48" t="s">
        <v>496</v>
      </c>
      <c r="B456" s="47"/>
    </row>
    <row r="457" spans="1:2" hidden="1">
      <c r="A457" s="48" t="s">
        <v>497</v>
      </c>
      <c r="B457" s="47"/>
    </row>
    <row r="458" spans="1:2">
      <c r="A458" s="44" t="s">
        <v>498</v>
      </c>
      <c r="B458" s="45">
        <f>SUM(B459:B462)</f>
        <v>106</v>
      </c>
    </row>
    <row r="459" spans="1:2" hidden="1">
      <c r="A459" s="46" t="s">
        <v>499</v>
      </c>
      <c r="B459" s="47"/>
    </row>
    <row r="460" spans="1:2" hidden="1">
      <c r="A460" s="48" t="s">
        <v>500</v>
      </c>
      <c r="B460" s="47"/>
    </row>
    <row r="461" spans="1:2" hidden="1">
      <c r="A461" s="48" t="s">
        <v>501</v>
      </c>
      <c r="B461" s="47"/>
    </row>
    <row r="462" spans="1:2">
      <c r="A462" s="48" t="s">
        <v>502</v>
      </c>
      <c r="B462" s="47">
        <v>106</v>
      </c>
    </row>
    <row r="463" spans="1:2">
      <c r="A463" s="42" t="s">
        <v>69</v>
      </c>
      <c r="B463" s="43">
        <f>SUM(B464,B480,B488,B499,B508,B516)</f>
        <v>7521</v>
      </c>
    </row>
    <row r="464" spans="1:2">
      <c r="A464" s="56" t="s">
        <v>503</v>
      </c>
      <c r="B464" s="45">
        <f>SUM(B465:B479)</f>
        <v>6916</v>
      </c>
    </row>
    <row r="465" spans="1:2">
      <c r="A465" s="49" t="s">
        <v>205</v>
      </c>
      <c r="B465" s="47">
        <v>116</v>
      </c>
    </row>
    <row r="466" spans="1:2" hidden="1">
      <c r="A466" s="49" t="s">
        <v>206</v>
      </c>
      <c r="B466" s="47"/>
    </row>
    <row r="467" spans="1:2" hidden="1">
      <c r="A467" s="49" t="s">
        <v>207</v>
      </c>
      <c r="B467" s="47"/>
    </row>
    <row r="468" spans="1:2" hidden="1">
      <c r="A468" s="49" t="s">
        <v>504</v>
      </c>
      <c r="B468" s="47"/>
    </row>
    <row r="469" spans="1:2" hidden="1">
      <c r="A469" s="49" t="s">
        <v>505</v>
      </c>
      <c r="B469" s="47"/>
    </row>
    <row r="470" spans="1:2" hidden="1">
      <c r="A470" s="49" t="s">
        <v>506</v>
      </c>
      <c r="B470" s="47"/>
    </row>
    <row r="471" spans="1:2" hidden="1">
      <c r="A471" s="49" t="s">
        <v>507</v>
      </c>
      <c r="B471" s="47"/>
    </row>
    <row r="472" spans="1:2">
      <c r="A472" s="49" t="s">
        <v>508</v>
      </c>
      <c r="B472" s="47">
        <v>2</v>
      </c>
    </row>
    <row r="473" spans="1:2" hidden="1">
      <c r="A473" s="49" t="s">
        <v>509</v>
      </c>
      <c r="B473" s="47"/>
    </row>
    <row r="474" spans="1:2" hidden="1">
      <c r="A474" s="49" t="s">
        <v>510</v>
      </c>
      <c r="B474" s="47"/>
    </row>
    <row r="475" spans="1:2" hidden="1">
      <c r="A475" s="49" t="s">
        <v>511</v>
      </c>
      <c r="B475" s="47"/>
    </row>
    <row r="476" spans="1:2" hidden="1">
      <c r="A476" s="49" t="s">
        <v>512</v>
      </c>
      <c r="B476" s="47"/>
    </row>
    <row r="477" spans="1:2" hidden="1">
      <c r="A477" s="49" t="s">
        <v>513</v>
      </c>
      <c r="B477" s="47"/>
    </row>
    <row r="478" spans="1:2">
      <c r="A478" s="49" t="s">
        <v>514</v>
      </c>
      <c r="B478" s="47">
        <v>100</v>
      </c>
    </row>
    <row r="479" spans="1:2">
      <c r="A479" s="49" t="s">
        <v>515</v>
      </c>
      <c r="B479" s="47">
        <v>6698</v>
      </c>
    </row>
    <row r="480" spans="1:2" hidden="1">
      <c r="A480" s="56" t="s">
        <v>516</v>
      </c>
      <c r="B480" s="45">
        <f>SUM(B481:B487)</f>
        <v>0</v>
      </c>
    </row>
    <row r="481" spans="1:2" hidden="1">
      <c r="A481" s="49" t="s">
        <v>205</v>
      </c>
      <c r="B481" s="47"/>
    </row>
    <row r="482" spans="1:2" hidden="1">
      <c r="A482" s="49" t="s">
        <v>206</v>
      </c>
      <c r="B482" s="47"/>
    </row>
    <row r="483" spans="1:2" hidden="1">
      <c r="A483" s="49" t="s">
        <v>207</v>
      </c>
      <c r="B483" s="47"/>
    </row>
    <row r="484" spans="1:2" hidden="1">
      <c r="A484" s="49" t="s">
        <v>517</v>
      </c>
      <c r="B484" s="47"/>
    </row>
    <row r="485" spans="1:2" hidden="1">
      <c r="A485" s="49" t="s">
        <v>518</v>
      </c>
      <c r="B485" s="47"/>
    </row>
    <row r="486" spans="1:2" hidden="1">
      <c r="A486" s="49" t="s">
        <v>519</v>
      </c>
      <c r="B486" s="47"/>
    </row>
    <row r="487" spans="1:2" hidden="1">
      <c r="A487" s="49" t="s">
        <v>520</v>
      </c>
      <c r="B487" s="47"/>
    </row>
    <row r="488" spans="1:2">
      <c r="A488" s="56" t="s">
        <v>521</v>
      </c>
      <c r="B488" s="45">
        <f>SUM(B489:B498)</f>
        <v>5</v>
      </c>
    </row>
    <row r="489" spans="1:2">
      <c r="A489" s="49" t="s">
        <v>205</v>
      </c>
      <c r="B489" s="47">
        <v>5</v>
      </c>
    </row>
    <row r="490" spans="1:2" hidden="1">
      <c r="A490" s="49" t="s">
        <v>206</v>
      </c>
      <c r="B490" s="47"/>
    </row>
    <row r="491" spans="1:2" hidden="1">
      <c r="A491" s="49" t="s">
        <v>207</v>
      </c>
      <c r="B491" s="47"/>
    </row>
    <row r="492" spans="1:2" hidden="1">
      <c r="A492" s="49" t="s">
        <v>522</v>
      </c>
      <c r="B492" s="47"/>
    </row>
    <row r="493" spans="1:2" hidden="1">
      <c r="A493" s="49" t="s">
        <v>523</v>
      </c>
      <c r="B493" s="47"/>
    </row>
    <row r="494" spans="1:2" hidden="1">
      <c r="A494" s="49" t="s">
        <v>524</v>
      </c>
      <c r="B494" s="47"/>
    </row>
    <row r="495" spans="1:2" hidden="1">
      <c r="A495" s="49" t="s">
        <v>525</v>
      </c>
      <c r="B495" s="47"/>
    </row>
    <row r="496" spans="1:2" hidden="1">
      <c r="A496" s="49" t="s">
        <v>526</v>
      </c>
      <c r="B496" s="47"/>
    </row>
    <row r="497" spans="1:2" hidden="1">
      <c r="A497" s="49" t="s">
        <v>527</v>
      </c>
      <c r="B497" s="47"/>
    </row>
    <row r="498" spans="1:2" hidden="1">
      <c r="A498" s="49" t="s">
        <v>528</v>
      </c>
      <c r="B498" s="47"/>
    </row>
    <row r="499" spans="1:2" hidden="1">
      <c r="A499" s="56" t="s">
        <v>529</v>
      </c>
      <c r="B499" s="45">
        <f>SUM(B500:B507)</f>
        <v>0</v>
      </c>
    </row>
    <row r="500" spans="1:2" hidden="1">
      <c r="A500" s="49" t="s">
        <v>205</v>
      </c>
      <c r="B500" s="47"/>
    </row>
    <row r="501" spans="1:2" hidden="1">
      <c r="A501" s="49" t="s">
        <v>530</v>
      </c>
      <c r="B501" s="47"/>
    </row>
    <row r="502" spans="1:2" hidden="1">
      <c r="A502" s="49" t="s">
        <v>207</v>
      </c>
      <c r="B502" s="47"/>
    </row>
    <row r="503" spans="1:2" hidden="1">
      <c r="A503" s="49" t="s">
        <v>531</v>
      </c>
      <c r="B503" s="47"/>
    </row>
    <row r="504" spans="1:2" hidden="1">
      <c r="A504" s="49" t="s">
        <v>532</v>
      </c>
      <c r="B504" s="47"/>
    </row>
    <row r="505" spans="1:2" hidden="1">
      <c r="A505" s="49" t="s">
        <v>533</v>
      </c>
      <c r="B505" s="47"/>
    </row>
    <row r="506" spans="1:2" hidden="1">
      <c r="A506" s="49" t="s">
        <v>534</v>
      </c>
      <c r="B506" s="47"/>
    </row>
    <row r="507" spans="1:2" hidden="1">
      <c r="A507" s="49" t="s">
        <v>535</v>
      </c>
      <c r="B507" s="47"/>
    </row>
    <row r="508" spans="1:2">
      <c r="A508" s="56" t="s">
        <v>536</v>
      </c>
      <c r="B508" s="45">
        <f>SUM(B509:B515)</f>
        <v>600</v>
      </c>
    </row>
    <row r="509" spans="1:2">
      <c r="A509" s="49" t="s">
        <v>205</v>
      </c>
      <c r="B509" s="47">
        <v>600</v>
      </c>
    </row>
    <row r="510" spans="1:2" hidden="1">
      <c r="A510" s="49" t="s">
        <v>206</v>
      </c>
      <c r="B510" s="47"/>
    </row>
    <row r="511" spans="1:2" hidden="1">
      <c r="A511" s="49" t="s">
        <v>207</v>
      </c>
      <c r="B511" s="47"/>
    </row>
    <row r="512" spans="1:2" hidden="1">
      <c r="A512" s="49" t="s">
        <v>537</v>
      </c>
      <c r="B512" s="47"/>
    </row>
    <row r="513" spans="1:2" hidden="1">
      <c r="A513" s="49" t="s">
        <v>538</v>
      </c>
      <c r="B513" s="47"/>
    </row>
    <row r="514" spans="1:2" hidden="1">
      <c r="A514" s="49" t="s">
        <v>539</v>
      </c>
      <c r="B514" s="47"/>
    </row>
    <row r="515" spans="1:2" hidden="1">
      <c r="A515" s="49" t="s">
        <v>540</v>
      </c>
      <c r="B515" s="47"/>
    </row>
    <row r="516" spans="1:2" hidden="1">
      <c r="A516" s="56" t="s">
        <v>541</v>
      </c>
      <c r="B516" s="45">
        <f>SUM(B517:B519)</f>
        <v>0</v>
      </c>
    </row>
    <row r="517" spans="1:2" hidden="1">
      <c r="A517" s="49" t="s">
        <v>542</v>
      </c>
      <c r="B517" s="47"/>
    </row>
    <row r="518" spans="1:2" hidden="1">
      <c r="A518" s="49" t="s">
        <v>543</v>
      </c>
      <c r="B518" s="47"/>
    </row>
    <row r="519" spans="1:2" hidden="1">
      <c r="A519" s="49" t="s">
        <v>544</v>
      </c>
      <c r="B519" s="47"/>
    </row>
    <row r="520" spans="1:2">
      <c r="A520" s="42" t="s">
        <v>70</v>
      </c>
      <c r="B520" s="43">
        <f>SUM(B521,B535,B543,B545,B553,B557,B567,B575,B582,B590,B599,B604,B607,B610,B613,B616,B619,B623,B628,B636,B639)</f>
        <v>4836</v>
      </c>
    </row>
    <row r="521" spans="1:2">
      <c r="A521" s="56" t="s">
        <v>545</v>
      </c>
      <c r="B521" s="45">
        <f>SUM(B522:B534)</f>
        <v>3836</v>
      </c>
    </row>
    <row r="522" spans="1:2">
      <c r="A522" s="49" t="s">
        <v>205</v>
      </c>
      <c r="B522" s="47">
        <v>3824</v>
      </c>
    </row>
    <row r="523" spans="1:2">
      <c r="A523" s="49" t="s">
        <v>206</v>
      </c>
      <c r="B523" s="47">
        <v>12</v>
      </c>
    </row>
    <row r="524" spans="1:2" hidden="1">
      <c r="A524" s="49" t="s">
        <v>207</v>
      </c>
      <c r="B524" s="47"/>
    </row>
    <row r="525" spans="1:2" hidden="1">
      <c r="A525" s="49" t="s">
        <v>546</v>
      </c>
      <c r="B525" s="47"/>
    </row>
    <row r="526" spans="1:2" hidden="1">
      <c r="A526" s="49" t="s">
        <v>547</v>
      </c>
      <c r="B526" s="47"/>
    </row>
    <row r="527" spans="1:2" hidden="1">
      <c r="A527" s="49" t="s">
        <v>548</v>
      </c>
      <c r="B527" s="47"/>
    </row>
    <row r="528" spans="1:2" hidden="1">
      <c r="A528" s="49" t="s">
        <v>549</v>
      </c>
      <c r="B528" s="47"/>
    </row>
    <row r="529" spans="1:2" hidden="1">
      <c r="A529" s="49" t="s">
        <v>246</v>
      </c>
      <c r="B529" s="47"/>
    </row>
    <row r="530" spans="1:2" hidden="1">
      <c r="A530" s="49" t="s">
        <v>550</v>
      </c>
      <c r="B530" s="47"/>
    </row>
    <row r="531" spans="1:2" hidden="1">
      <c r="A531" s="49" t="s">
        <v>551</v>
      </c>
      <c r="B531" s="47"/>
    </row>
    <row r="532" spans="1:2" hidden="1">
      <c r="A532" s="49" t="s">
        <v>552</v>
      </c>
      <c r="B532" s="47"/>
    </row>
    <row r="533" spans="1:2" hidden="1">
      <c r="A533" s="49" t="s">
        <v>553</v>
      </c>
      <c r="B533" s="47"/>
    </row>
    <row r="534" spans="1:2" hidden="1">
      <c r="A534" s="49" t="s">
        <v>554</v>
      </c>
      <c r="B534" s="47"/>
    </row>
    <row r="535" spans="1:2">
      <c r="A535" s="56" t="s">
        <v>555</v>
      </c>
      <c r="B535" s="45">
        <f>SUM(B536:B542)</f>
        <v>125</v>
      </c>
    </row>
    <row r="536" spans="1:2">
      <c r="A536" s="49" t="s">
        <v>205</v>
      </c>
      <c r="B536" s="47">
        <v>80</v>
      </c>
    </row>
    <row r="537" spans="1:2">
      <c r="A537" s="49" t="s">
        <v>206</v>
      </c>
      <c r="B537" s="47">
        <v>5</v>
      </c>
    </row>
    <row r="538" spans="1:2" hidden="1">
      <c r="A538" s="49" t="s">
        <v>207</v>
      </c>
      <c r="B538" s="47"/>
    </row>
    <row r="539" spans="1:2" hidden="1">
      <c r="A539" s="49" t="s">
        <v>556</v>
      </c>
      <c r="B539" s="47"/>
    </row>
    <row r="540" spans="1:2">
      <c r="A540" s="49" t="s">
        <v>557</v>
      </c>
      <c r="B540" s="47">
        <v>20</v>
      </c>
    </row>
    <row r="541" spans="1:2">
      <c r="A541" s="49" t="s">
        <v>558</v>
      </c>
      <c r="B541" s="47">
        <v>10</v>
      </c>
    </row>
    <row r="542" spans="1:2">
      <c r="A542" s="49" t="s">
        <v>559</v>
      </c>
      <c r="B542" s="47">
        <v>10</v>
      </c>
    </row>
    <row r="543" spans="1:2" hidden="1">
      <c r="A543" s="56" t="s">
        <v>560</v>
      </c>
      <c r="B543" s="45">
        <f>B544</f>
        <v>0</v>
      </c>
    </row>
    <row r="544" spans="1:2" hidden="1">
      <c r="A544" s="49" t="s">
        <v>561</v>
      </c>
      <c r="B544" s="47"/>
    </row>
    <row r="545" spans="1:2">
      <c r="A545" s="56" t="s">
        <v>562</v>
      </c>
      <c r="B545" s="45">
        <f>SUM(B546:B552)</f>
        <v>683</v>
      </c>
    </row>
    <row r="546" spans="1:2" hidden="1">
      <c r="A546" s="49" t="s">
        <v>563</v>
      </c>
      <c r="B546" s="47"/>
    </row>
    <row r="547" spans="1:2" hidden="1">
      <c r="A547" s="49" t="s">
        <v>564</v>
      </c>
      <c r="B547" s="47"/>
    </row>
    <row r="548" spans="1:2" hidden="1">
      <c r="A548" s="49" t="s">
        <v>565</v>
      </c>
      <c r="B548" s="47"/>
    </row>
    <row r="549" spans="1:2">
      <c r="A549" s="49" t="s">
        <v>566</v>
      </c>
      <c r="B549" s="47">
        <v>683</v>
      </c>
    </row>
    <row r="550" spans="1:2" hidden="1">
      <c r="A550" s="49" t="s">
        <v>567</v>
      </c>
      <c r="B550" s="47"/>
    </row>
    <row r="551" spans="1:2" hidden="1">
      <c r="A551" s="49" t="s">
        <v>568</v>
      </c>
      <c r="B551" s="47"/>
    </row>
    <row r="552" spans="1:2" hidden="1">
      <c r="A552" s="49" t="s">
        <v>569</v>
      </c>
      <c r="B552" s="47"/>
    </row>
    <row r="553" spans="1:2" hidden="1">
      <c r="A553" s="56" t="s">
        <v>570</v>
      </c>
      <c r="B553" s="45">
        <f>SUM(B554:B556)</f>
        <v>0</v>
      </c>
    </row>
    <row r="554" spans="1:2" hidden="1">
      <c r="A554" s="49" t="s">
        <v>571</v>
      </c>
      <c r="B554" s="47"/>
    </row>
    <row r="555" spans="1:2" hidden="1">
      <c r="A555" s="49" t="s">
        <v>572</v>
      </c>
      <c r="B555" s="47"/>
    </row>
    <row r="556" spans="1:2" hidden="1">
      <c r="A556" s="49" t="s">
        <v>573</v>
      </c>
      <c r="B556" s="47"/>
    </row>
    <row r="557" spans="1:2" hidden="1">
      <c r="A557" s="56" t="s">
        <v>574</v>
      </c>
      <c r="B557" s="45">
        <f>SUM(B558:B566)</f>
        <v>0</v>
      </c>
    </row>
    <row r="558" spans="1:2" hidden="1">
      <c r="A558" s="49" t="s">
        <v>575</v>
      </c>
      <c r="B558" s="47"/>
    </row>
    <row r="559" spans="1:2" hidden="1">
      <c r="A559" s="49" t="s">
        <v>576</v>
      </c>
      <c r="B559" s="47"/>
    </row>
    <row r="560" spans="1:2" hidden="1">
      <c r="A560" s="49" t="s">
        <v>577</v>
      </c>
      <c r="B560" s="47"/>
    </row>
    <row r="561" spans="1:2" hidden="1">
      <c r="A561" s="49" t="s">
        <v>578</v>
      </c>
      <c r="B561" s="47"/>
    </row>
    <row r="562" spans="1:2" hidden="1">
      <c r="A562" s="49" t="s">
        <v>579</v>
      </c>
      <c r="B562" s="47"/>
    </row>
    <row r="563" spans="1:2" hidden="1">
      <c r="A563" s="49" t="s">
        <v>580</v>
      </c>
      <c r="B563" s="47"/>
    </row>
    <row r="564" spans="1:2" hidden="1">
      <c r="A564" s="49" t="s">
        <v>581</v>
      </c>
      <c r="B564" s="47"/>
    </row>
    <row r="565" spans="1:2" hidden="1">
      <c r="A565" s="49" t="s">
        <v>582</v>
      </c>
      <c r="B565" s="47"/>
    </row>
    <row r="566" spans="1:2" hidden="1">
      <c r="A566" s="49" t="s">
        <v>583</v>
      </c>
      <c r="B566" s="47"/>
    </row>
    <row r="567" spans="1:2" hidden="1">
      <c r="A567" s="56" t="s">
        <v>584</v>
      </c>
      <c r="B567" s="45">
        <f>SUM(B568:B574)</f>
        <v>0</v>
      </c>
    </row>
    <row r="568" spans="1:2" hidden="1">
      <c r="A568" s="49" t="s">
        <v>585</v>
      </c>
      <c r="B568" s="47"/>
    </row>
    <row r="569" spans="1:2" hidden="1">
      <c r="A569" s="49" t="s">
        <v>586</v>
      </c>
      <c r="B569" s="47"/>
    </row>
    <row r="570" spans="1:2" hidden="1">
      <c r="A570" s="49" t="s">
        <v>587</v>
      </c>
      <c r="B570" s="47"/>
    </row>
    <row r="571" spans="1:2" hidden="1">
      <c r="A571" s="49" t="s">
        <v>588</v>
      </c>
      <c r="B571" s="47"/>
    </row>
    <row r="572" spans="1:2" hidden="1">
      <c r="A572" s="49" t="s">
        <v>589</v>
      </c>
      <c r="B572" s="47"/>
    </row>
    <row r="573" spans="1:2" hidden="1">
      <c r="A573" s="49" t="s">
        <v>590</v>
      </c>
      <c r="B573" s="47"/>
    </row>
    <row r="574" spans="1:2" hidden="1">
      <c r="A574" s="49" t="s">
        <v>591</v>
      </c>
      <c r="B574" s="47"/>
    </row>
    <row r="575" spans="1:2" hidden="1">
      <c r="A575" s="56" t="s">
        <v>592</v>
      </c>
      <c r="B575" s="45">
        <f>SUM(B576:B581)</f>
        <v>0</v>
      </c>
    </row>
    <row r="576" spans="1:2" hidden="1">
      <c r="A576" s="49" t="s">
        <v>593</v>
      </c>
      <c r="B576" s="47"/>
    </row>
    <row r="577" spans="1:2" hidden="1">
      <c r="A577" s="49" t="s">
        <v>594</v>
      </c>
      <c r="B577" s="47"/>
    </row>
    <row r="578" spans="1:2" hidden="1">
      <c r="A578" s="49" t="s">
        <v>595</v>
      </c>
      <c r="B578" s="47"/>
    </row>
    <row r="579" spans="1:2" hidden="1">
      <c r="A579" s="49" t="s">
        <v>596</v>
      </c>
      <c r="B579" s="47"/>
    </row>
    <row r="580" spans="1:2" hidden="1">
      <c r="A580" s="49" t="s">
        <v>597</v>
      </c>
      <c r="B580" s="47"/>
    </row>
    <row r="581" spans="1:2" hidden="1">
      <c r="A581" s="49" t="s">
        <v>598</v>
      </c>
      <c r="B581" s="47"/>
    </row>
    <row r="582" spans="1:2">
      <c r="A582" s="56" t="s">
        <v>599</v>
      </c>
      <c r="B582" s="45">
        <f>SUM(B583:B589)</f>
        <v>17</v>
      </c>
    </row>
    <row r="583" spans="1:2">
      <c r="A583" s="49" t="s">
        <v>600</v>
      </c>
      <c r="B583" s="47">
        <v>2</v>
      </c>
    </row>
    <row r="584" spans="1:2">
      <c r="A584" s="49" t="s">
        <v>601</v>
      </c>
      <c r="B584" s="47">
        <v>15</v>
      </c>
    </row>
    <row r="585" spans="1:2" hidden="1">
      <c r="A585" s="49" t="s">
        <v>602</v>
      </c>
      <c r="B585" s="47"/>
    </row>
    <row r="586" spans="1:2" hidden="1">
      <c r="A586" s="49" t="s">
        <v>603</v>
      </c>
      <c r="B586" s="47"/>
    </row>
    <row r="587" spans="1:2" hidden="1">
      <c r="A587" s="49" t="s">
        <v>604</v>
      </c>
      <c r="B587" s="47"/>
    </row>
    <row r="588" spans="1:2" hidden="1">
      <c r="A588" s="49" t="s">
        <v>605</v>
      </c>
      <c r="B588" s="47"/>
    </row>
    <row r="589" spans="1:2" hidden="1">
      <c r="A589" s="49" t="s">
        <v>606</v>
      </c>
      <c r="B589" s="47"/>
    </row>
    <row r="590" spans="1:2">
      <c r="A590" s="56" t="s">
        <v>607</v>
      </c>
      <c r="B590" s="45">
        <f>SUM(B591:B598)</f>
        <v>8</v>
      </c>
    </row>
    <row r="591" spans="1:2" hidden="1">
      <c r="A591" s="49" t="s">
        <v>205</v>
      </c>
      <c r="B591" s="47"/>
    </row>
    <row r="592" spans="1:2" hidden="1">
      <c r="A592" s="49" t="s">
        <v>206</v>
      </c>
      <c r="B592" s="47"/>
    </row>
    <row r="593" spans="1:2" hidden="1">
      <c r="A593" s="49" t="s">
        <v>207</v>
      </c>
      <c r="B593" s="47"/>
    </row>
    <row r="594" spans="1:2" hidden="1">
      <c r="A594" s="49" t="s">
        <v>608</v>
      </c>
      <c r="B594" s="47"/>
    </row>
    <row r="595" spans="1:2" hidden="1">
      <c r="A595" s="49" t="s">
        <v>609</v>
      </c>
      <c r="B595" s="47"/>
    </row>
    <row r="596" spans="1:2" hidden="1">
      <c r="A596" s="49" t="s">
        <v>610</v>
      </c>
      <c r="B596" s="47"/>
    </row>
    <row r="597" spans="1:2" hidden="1">
      <c r="A597" s="49" t="s">
        <v>611</v>
      </c>
      <c r="B597" s="47"/>
    </row>
    <row r="598" spans="1:2">
      <c r="A598" s="49" t="s">
        <v>612</v>
      </c>
      <c r="B598" s="47">
        <v>8</v>
      </c>
    </row>
    <row r="599" spans="1:2" hidden="1">
      <c r="A599" s="61" t="s">
        <v>613</v>
      </c>
      <c r="B599" s="45">
        <f>SUM(B600:B603)</f>
        <v>0</v>
      </c>
    </row>
    <row r="600" spans="1:2" hidden="1">
      <c r="A600" s="49" t="s">
        <v>205</v>
      </c>
      <c r="B600" s="47"/>
    </row>
    <row r="601" spans="1:2" hidden="1">
      <c r="A601" s="49" t="s">
        <v>206</v>
      </c>
      <c r="B601" s="47"/>
    </row>
    <row r="602" spans="1:2" hidden="1">
      <c r="A602" s="49" t="s">
        <v>207</v>
      </c>
      <c r="B602" s="47"/>
    </row>
    <row r="603" spans="1:2" hidden="1">
      <c r="A603" s="49" t="s">
        <v>614</v>
      </c>
      <c r="B603" s="47"/>
    </row>
    <row r="604" spans="1:2">
      <c r="A604" s="56" t="s">
        <v>615</v>
      </c>
      <c r="B604" s="45">
        <f>SUM(B605:B606)</f>
        <v>11</v>
      </c>
    </row>
    <row r="605" spans="1:2">
      <c r="A605" s="49" t="s">
        <v>616</v>
      </c>
      <c r="B605" s="47">
        <v>11</v>
      </c>
    </row>
    <row r="606" spans="1:2" hidden="1">
      <c r="A606" s="49" t="s">
        <v>617</v>
      </c>
      <c r="B606" s="47"/>
    </row>
    <row r="607" spans="1:2">
      <c r="A607" s="56" t="s">
        <v>618</v>
      </c>
      <c r="B607" s="45">
        <f>SUM(B608:B609)</f>
        <v>4</v>
      </c>
    </row>
    <row r="608" spans="1:2">
      <c r="A608" s="49" t="s">
        <v>619</v>
      </c>
      <c r="B608" s="47">
        <v>3</v>
      </c>
    </row>
    <row r="609" spans="1:2">
      <c r="A609" s="49" t="s">
        <v>620</v>
      </c>
      <c r="B609" s="47">
        <v>1</v>
      </c>
    </row>
    <row r="610" spans="1:2">
      <c r="A610" s="56" t="s">
        <v>621</v>
      </c>
      <c r="B610" s="45">
        <f>SUM(B611:B612)</f>
        <v>5</v>
      </c>
    </row>
    <row r="611" spans="1:2" hidden="1">
      <c r="A611" s="49" t="s">
        <v>622</v>
      </c>
      <c r="B611" s="47"/>
    </row>
    <row r="612" spans="1:2">
      <c r="A612" s="49" t="s">
        <v>623</v>
      </c>
      <c r="B612" s="47">
        <v>5</v>
      </c>
    </row>
    <row r="613" spans="1:2" hidden="1">
      <c r="A613" s="56" t="s">
        <v>624</v>
      </c>
      <c r="B613" s="45">
        <f>SUM(B614:B615)</f>
        <v>0</v>
      </c>
    </row>
    <row r="614" spans="1:2" hidden="1">
      <c r="A614" s="49" t="s">
        <v>625</v>
      </c>
      <c r="B614" s="47"/>
    </row>
    <row r="615" spans="1:2" hidden="1">
      <c r="A615" s="49" t="s">
        <v>626</v>
      </c>
      <c r="B615" s="47"/>
    </row>
    <row r="616" spans="1:2">
      <c r="A616" s="56" t="s">
        <v>627</v>
      </c>
      <c r="B616" s="45">
        <f>SUM(B617:B618)</f>
        <v>9</v>
      </c>
    </row>
    <row r="617" spans="1:2">
      <c r="A617" s="49" t="s">
        <v>628</v>
      </c>
      <c r="B617" s="47">
        <v>9</v>
      </c>
    </row>
    <row r="618" spans="1:2" hidden="1">
      <c r="A618" s="49" t="s">
        <v>629</v>
      </c>
      <c r="B618" s="47"/>
    </row>
    <row r="619" spans="1:2" hidden="1">
      <c r="A619" s="56" t="s">
        <v>630</v>
      </c>
      <c r="B619" s="45">
        <f>SUM(B620:B622)</f>
        <v>0</v>
      </c>
    </row>
    <row r="620" spans="1:2" hidden="1">
      <c r="A620" s="49" t="s">
        <v>631</v>
      </c>
      <c r="B620" s="47"/>
    </row>
    <row r="621" spans="1:2" hidden="1">
      <c r="A621" s="49" t="s">
        <v>632</v>
      </c>
      <c r="B621" s="47"/>
    </row>
    <row r="622" spans="1:2" hidden="1">
      <c r="A622" s="49" t="s">
        <v>633</v>
      </c>
      <c r="B622" s="47"/>
    </row>
    <row r="623" spans="1:2" hidden="1">
      <c r="A623" s="56" t="s">
        <v>634</v>
      </c>
      <c r="B623" s="45">
        <f>SUM(B624:B627)</f>
        <v>0</v>
      </c>
    </row>
    <row r="624" spans="1:2" hidden="1">
      <c r="A624" s="49" t="s">
        <v>635</v>
      </c>
      <c r="B624" s="47"/>
    </row>
    <row r="625" spans="1:2" hidden="1">
      <c r="A625" s="49" t="s">
        <v>636</v>
      </c>
      <c r="B625" s="47"/>
    </row>
    <row r="626" spans="1:2" hidden="1">
      <c r="A626" s="49" t="s">
        <v>637</v>
      </c>
      <c r="B626" s="47"/>
    </row>
    <row r="627" spans="1:2" hidden="1">
      <c r="A627" s="49" t="s">
        <v>638</v>
      </c>
      <c r="B627" s="47"/>
    </row>
    <row r="628" spans="1:2">
      <c r="A628" s="62" t="s">
        <v>639</v>
      </c>
      <c r="B628" s="45">
        <f>SUM(B629:B635)</f>
        <v>74</v>
      </c>
    </row>
    <row r="629" spans="1:2">
      <c r="A629" s="49" t="s">
        <v>205</v>
      </c>
      <c r="B629" s="47">
        <v>54</v>
      </c>
    </row>
    <row r="630" spans="1:2">
      <c r="A630" s="49" t="s">
        <v>206</v>
      </c>
      <c r="B630" s="47">
        <v>10</v>
      </c>
    </row>
    <row r="631" spans="1:2" hidden="1">
      <c r="A631" s="49" t="s">
        <v>207</v>
      </c>
      <c r="B631" s="47"/>
    </row>
    <row r="632" spans="1:2">
      <c r="A632" s="49" t="s">
        <v>640</v>
      </c>
      <c r="B632" s="47">
        <v>10</v>
      </c>
    </row>
    <row r="633" spans="1:2" hidden="1">
      <c r="A633" s="49" t="s">
        <v>641</v>
      </c>
      <c r="B633" s="47"/>
    </row>
    <row r="634" spans="1:2" hidden="1">
      <c r="A634" s="49" t="s">
        <v>214</v>
      </c>
      <c r="B634" s="47"/>
    </row>
    <row r="635" spans="1:2" hidden="1">
      <c r="A635" s="49" t="s">
        <v>642</v>
      </c>
      <c r="B635" s="47"/>
    </row>
    <row r="636" spans="1:2" hidden="1">
      <c r="A636" s="56" t="s">
        <v>643</v>
      </c>
      <c r="B636" s="45">
        <f>SUM(B637:B638)</f>
        <v>0</v>
      </c>
    </row>
    <row r="637" spans="1:2" hidden="1">
      <c r="A637" s="49" t="s">
        <v>644</v>
      </c>
      <c r="B637" s="47"/>
    </row>
    <row r="638" spans="1:2" hidden="1">
      <c r="A638" s="49" t="s">
        <v>645</v>
      </c>
      <c r="B638" s="47"/>
    </row>
    <row r="639" spans="1:2">
      <c r="A639" s="56" t="s">
        <v>646</v>
      </c>
      <c r="B639" s="45">
        <v>64</v>
      </c>
    </row>
    <row r="640" spans="1:2">
      <c r="A640" s="42" t="s">
        <v>71</v>
      </c>
      <c r="B640" s="43">
        <f>SUM(B641,B646,B660,B664,B676,B679,B683,B688,B692,B696,B699,B708,B710)</f>
        <v>2459</v>
      </c>
    </row>
    <row r="641" spans="1:2">
      <c r="A641" s="56" t="s">
        <v>647</v>
      </c>
      <c r="B641" s="45">
        <f>SUM(B642:B645)</f>
        <v>128</v>
      </c>
    </row>
    <row r="642" spans="1:2">
      <c r="A642" s="49" t="s">
        <v>205</v>
      </c>
      <c r="B642" s="47">
        <v>128</v>
      </c>
    </row>
    <row r="643" spans="1:2" hidden="1">
      <c r="A643" s="49" t="s">
        <v>206</v>
      </c>
      <c r="B643" s="47"/>
    </row>
    <row r="644" spans="1:2" hidden="1">
      <c r="A644" s="49" t="s">
        <v>207</v>
      </c>
      <c r="B644" s="47"/>
    </row>
    <row r="645" spans="1:2" hidden="1">
      <c r="A645" s="49" t="s">
        <v>648</v>
      </c>
      <c r="B645" s="47"/>
    </row>
    <row r="646" spans="1:2">
      <c r="A646" s="56" t="s">
        <v>649</v>
      </c>
      <c r="B646" s="45">
        <f>SUM(B647:B659)</f>
        <v>1843</v>
      </c>
    </row>
    <row r="647" spans="1:2">
      <c r="A647" s="49" t="s">
        <v>650</v>
      </c>
      <c r="B647" s="47">
        <v>1843</v>
      </c>
    </row>
    <row r="648" spans="1:2" hidden="1">
      <c r="A648" s="49" t="s">
        <v>651</v>
      </c>
      <c r="B648" s="47"/>
    </row>
    <row r="649" spans="1:2" hidden="1">
      <c r="A649" s="49" t="s">
        <v>652</v>
      </c>
      <c r="B649" s="47"/>
    </row>
    <row r="650" spans="1:2" hidden="1">
      <c r="A650" s="49" t="s">
        <v>653</v>
      </c>
      <c r="B650" s="47"/>
    </row>
    <row r="651" spans="1:2" hidden="1">
      <c r="A651" s="49" t="s">
        <v>654</v>
      </c>
      <c r="B651" s="47"/>
    </row>
    <row r="652" spans="1:2" hidden="1">
      <c r="A652" s="49" t="s">
        <v>655</v>
      </c>
      <c r="B652" s="47"/>
    </row>
    <row r="653" spans="1:2" hidden="1">
      <c r="A653" s="49" t="s">
        <v>656</v>
      </c>
      <c r="B653" s="47"/>
    </row>
    <row r="654" spans="1:2" hidden="1">
      <c r="A654" s="49" t="s">
        <v>657</v>
      </c>
      <c r="B654" s="47"/>
    </row>
    <row r="655" spans="1:2" hidden="1">
      <c r="A655" s="49" t="s">
        <v>658</v>
      </c>
      <c r="B655" s="47"/>
    </row>
    <row r="656" spans="1:2" hidden="1">
      <c r="A656" s="49" t="s">
        <v>659</v>
      </c>
      <c r="B656" s="47"/>
    </row>
    <row r="657" spans="1:2" hidden="1">
      <c r="A657" s="49" t="s">
        <v>660</v>
      </c>
      <c r="B657" s="47"/>
    </row>
    <row r="658" spans="1:2" hidden="1">
      <c r="A658" s="49" t="s">
        <v>661</v>
      </c>
      <c r="B658" s="47"/>
    </row>
    <row r="659" spans="1:2" hidden="1">
      <c r="A659" s="49" t="s">
        <v>662</v>
      </c>
      <c r="B659" s="47"/>
    </row>
    <row r="660" spans="1:2">
      <c r="A660" s="56" t="s">
        <v>663</v>
      </c>
      <c r="B660" s="45">
        <f>SUM(B661:B663)</f>
        <v>150</v>
      </c>
    </row>
    <row r="661" spans="1:2">
      <c r="A661" s="49" t="s">
        <v>664</v>
      </c>
      <c r="B661" s="47">
        <v>41</v>
      </c>
    </row>
    <row r="662" spans="1:2">
      <c r="A662" s="49" t="s">
        <v>665</v>
      </c>
      <c r="B662" s="47">
        <v>109</v>
      </c>
    </row>
    <row r="663" spans="1:2" hidden="1">
      <c r="A663" s="49" t="s">
        <v>666</v>
      </c>
      <c r="B663" s="47"/>
    </row>
    <row r="664" spans="1:2">
      <c r="A664" s="56" t="s">
        <v>667</v>
      </c>
      <c r="B664" s="45">
        <f>SUM(B665:B675)</f>
        <v>260</v>
      </c>
    </row>
    <row r="665" spans="1:2">
      <c r="A665" s="49" t="s">
        <v>668</v>
      </c>
      <c r="B665" s="47">
        <v>63</v>
      </c>
    </row>
    <row r="666" spans="1:2">
      <c r="A666" s="49" t="s">
        <v>669</v>
      </c>
      <c r="B666" s="47">
        <v>9</v>
      </c>
    </row>
    <row r="667" spans="1:2" hidden="1">
      <c r="A667" s="49" t="s">
        <v>670</v>
      </c>
      <c r="B667" s="47"/>
    </row>
    <row r="668" spans="1:2" hidden="1">
      <c r="A668" s="49" t="s">
        <v>671</v>
      </c>
      <c r="B668" s="47"/>
    </row>
    <row r="669" spans="1:2" hidden="1">
      <c r="A669" s="49" t="s">
        <v>672</v>
      </c>
      <c r="B669" s="47"/>
    </row>
    <row r="670" spans="1:2" hidden="1">
      <c r="A670" s="49" t="s">
        <v>673</v>
      </c>
      <c r="B670" s="47"/>
    </row>
    <row r="671" spans="1:2">
      <c r="A671" s="49" t="s">
        <v>674</v>
      </c>
      <c r="B671" s="47">
        <v>10</v>
      </c>
    </row>
    <row r="672" spans="1:2" hidden="1">
      <c r="A672" s="49" t="s">
        <v>675</v>
      </c>
      <c r="B672" s="47"/>
    </row>
    <row r="673" spans="1:2" hidden="1">
      <c r="A673" s="49" t="s">
        <v>676</v>
      </c>
      <c r="B673" s="47"/>
    </row>
    <row r="674" spans="1:2" hidden="1">
      <c r="A674" s="49" t="s">
        <v>677</v>
      </c>
      <c r="B674" s="47"/>
    </row>
    <row r="675" spans="1:2">
      <c r="A675" s="49" t="s">
        <v>678</v>
      </c>
      <c r="B675" s="47">
        <v>178</v>
      </c>
    </row>
    <row r="676" spans="1:2" hidden="1">
      <c r="A676" s="56" t="s">
        <v>679</v>
      </c>
      <c r="B676" s="45">
        <f>SUM(B677:B678)</f>
        <v>0</v>
      </c>
    </row>
    <row r="677" spans="1:2" hidden="1">
      <c r="A677" s="49" t="s">
        <v>680</v>
      </c>
      <c r="B677" s="47"/>
    </row>
    <row r="678" spans="1:2" hidden="1">
      <c r="A678" s="49" t="s">
        <v>681</v>
      </c>
      <c r="B678" s="47"/>
    </row>
    <row r="679" spans="1:2">
      <c r="A679" s="56" t="s">
        <v>682</v>
      </c>
      <c r="B679" s="45">
        <f>SUM(B680:B682)</f>
        <v>10</v>
      </c>
    </row>
    <row r="680" spans="1:2" hidden="1">
      <c r="A680" s="49" t="s">
        <v>683</v>
      </c>
      <c r="B680" s="47"/>
    </row>
    <row r="681" spans="1:2" hidden="1">
      <c r="A681" s="49" t="s">
        <v>684</v>
      </c>
      <c r="B681" s="47"/>
    </row>
    <row r="682" spans="1:2">
      <c r="A682" s="49" t="s">
        <v>685</v>
      </c>
      <c r="B682" s="47">
        <v>10</v>
      </c>
    </row>
    <row r="683" spans="1:2" hidden="1">
      <c r="A683" s="56" t="s">
        <v>686</v>
      </c>
      <c r="B683" s="45">
        <f>SUM(B684:B687)</f>
        <v>0</v>
      </c>
    </row>
    <row r="684" spans="1:2" hidden="1">
      <c r="A684" s="49" t="s">
        <v>687</v>
      </c>
      <c r="B684" s="47"/>
    </row>
    <row r="685" spans="1:2" hidden="1">
      <c r="A685" s="49" t="s">
        <v>688</v>
      </c>
      <c r="B685" s="47"/>
    </row>
    <row r="686" spans="1:2" hidden="1">
      <c r="A686" s="49" t="s">
        <v>689</v>
      </c>
      <c r="B686" s="47"/>
    </row>
    <row r="687" spans="1:2" hidden="1">
      <c r="A687" s="49" t="s">
        <v>690</v>
      </c>
      <c r="B687" s="47"/>
    </row>
    <row r="688" spans="1:2" hidden="1">
      <c r="A688" s="56" t="s">
        <v>691</v>
      </c>
      <c r="B688" s="45">
        <f>SUM(B689:B691)</f>
        <v>0</v>
      </c>
    </row>
    <row r="689" spans="1:2" hidden="1">
      <c r="A689" s="49" t="s">
        <v>692</v>
      </c>
      <c r="B689" s="47"/>
    </row>
    <row r="690" spans="1:2" hidden="1">
      <c r="A690" s="63" t="s">
        <v>693</v>
      </c>
      <c r="B690" s="64"/>
    </row>
    <row r="691" spans="1:2" hidden="1">
      <c r="A691" s="49" t="s">
        <v>694</v>
      </c>
      <c r="B691" s="47"/>
    </row>
    <row r="692" spans="1:2">
      <c r="A692" s="65" t="s">
        <v>695</v>
      </c>
      <c r="B692" s="66">
        <f>SUM(B693:B695)</f>
        <v>1</v>
      </c>
    </row>
    <row r="693" spans="1:2">
      <c r="A693" s="67" t="s">
        <v>696</v>
      </c>
      <c r="B693" s="68">
        <v>1</v>
      </c>
    </row>
    <row r="694" spans="1:2" hidden="1">
      <c r="A694" s="69" t="s">
        <v>697</v>
      </c>
      <c r="B694" s="70"/>
    </row>
    <row r="695" spans="1:2" hidden="1">
      <c r="A695" s="67" t="s">
        <v>698</v>
      </c>
      <c r="B695" s="68"/>
    </row>
    <row r="696" spans="1:2" hidden="1">
      <c r="A696" s="65" t="s">
        <v>699</v>
      </c>
      <c r="B696" s="66">
        <f>SUM(B697:B698)</f>
        <v>0</v>
      </c>
    </row>
    <row r="697" spans="1:2" hidden="1">
      <c r="A697" s="67" t="s">
        <v>700</v>
      </c>
      <c r="B697" s="68"/>
    </row>
    <row r="698" spans="1:2" hidden="1">
      <c r="A698" s="67" t="s">
        <v>701</v>
      </c>
      <c r="B698" s="68"/>
    </row>
    <row r="699" spans="1:2">
      <c r="A699" s="65" t="s">
        <v>702</v>
      </c>
      <c r="B699" s="66">
        <f>SUM(B700:B707)</f>
        <v>46</v>
      </c>
    </row>
    <row r="700" spans="1:2">
      <c r="A700" s="67" t="s">
        <v>205</v>
      </c>
      <c r="B700" s="68">
        <v>45</v>
      </c>
    </row>
    <row r="701" spans="1:2">
      <c r="A701" s="67" t="s">
        <v>206</v>
      </c>
      <c r="B701" s="68">
        <v>1</v>
      </c>
    </row>
    <row r="702" spans="1:2" hidden="1">
      <c r="A702" s="67" t="s">
        <v>207</v>
      </c>
      <c r="B702" s="68"/>
    </row>
    <row r="703" spans="1:2" hidden="1">
      <c r="A703" s="67" t="s">
        <v>246</v>
      </c>
      <c r="B703" s="68"/>
    </row>
    <row r="704" spans="1:2" hidden="1">
      <c r="A704" s="67" t="s">
        <v>703</v>
      </c>
      <c r="B704" s="68"/>
    </row>
    <row r="705" spans="1:2" hidden="1">
      <c r="A705" s="67" t="s">
        <v>704</v>
      </c>
      <c r="B705" s="68"/>
    </row>
    <row r="706" spans="1:2" hidden="1">
      <c r="A706" s="67" t="s">
        <v>214</v>
      </c>
      <c r="B706" s="68"/>
    </row>
    <row r="707" spans="1:2" hidden="1">
      <c r="A707" s="67" t="s">
        <v>705</v>
      </c>
      <c r="B707" s="68"/>
    </row>
    <row r="708" spans="1:2" hidden="1">
      <c r="A708" s="65" t="s">
        <v>706</v>
      </c>
      <c r="B708" s="66">
        <f>B709</f>
        <v>0</v>
      </c>
    </row>
    <row r="709" spans="1:2" hidden="1">
      <c r="A709" s="67" t="s">
        <v>707</v>
      </c>
      <c r="B709" s="68"/>
    </row>
    <row r="710" spans="1:2">
      <c r="A710" s="65" t="s">
        <v>708</v>
      </c>
      <c r="B710" s="66">
        <f>B711</f>
        <v>21</v>
      </c>
    </row>
    <row r="711" spans="1:2">
      <c r="A711" s="71" t="s">
        <v>709</v>
      </c>
      <c r="B711" s="72">
        <v>21</v>
      </c>
    </row>
    <row r="712" spans="1:2">
      <c r="A712" s="73" t="s">
        <v>72</v>
      </c>
      <c r="B712" s="43">
        <f>SUM(B713,B723,B727,B735,B740,B747,B753,B756,B759:B761,B767:B769,B784)</f>
        <v>3951</v>
      </c>
    </row>
    <row r="713" spans="1:2">
      <c r="A713" s="74" t="s">
        <v>710</v>
      </c>
      <c r="B713" s="45">
        <f>SUM(B714:B722)</f>
        <v>67</v>
      </c>
    </row>
    <row r="714" spans="1:2">
      <c r="A714" s="75" t="s">
        <v>205</v>
      </c>
      <c r="B714" s="47">
        <v>25</v>
      </c>
    </row>
    <row r="715" spans="1:2" hidden="1">
      <c r="A715" s="75" t="s">
        <v>206</v>
      </c>
      <c r="B715" s="47"/>
    </row>
    <row r="716" spans="1:2" hidden="1">
      <c r="A716" s="75" t="s">
        <v>207</v>
      </c>
      <c r="B716" s="47"/>
    </row>
    <row r="717" spans="1:2" hidden="1">
      <c r="A717" s="75" t="s">
        <v>711</v>
      </c>
      <c r="B717" s="47"/>
    </row>
    <row r="718" spans="1:2" hidden="1">
      <c r="A718" s="75" t="s">
        <v>712</v>
      </c>
      <c r="B718" s="47"/>
    </row>
    <row r="719" spans="1:2" hidden="1">
      <c r="A719" s="75" t="s">
        <v>713</v>
      </c>
      <c r="B719" s="47"/>
    </row>
    <row r="720" spans="1:2" hidden="1">
      <c r="A720" s="75" t="s">
        <v>714</v>
      </c>
      <c r="B720" s="47"/>
    </row>
    <row r="721" spans="1:2" hidden="1">
      <c r="A721" s="75" t="s">
        <v>715</v>
      </c>
      <c r="B721" s="47"/>
    </row>
    <row r="722" spans="1:2">
      <c r="A722" s="75" t="s">
        <v>716</v>
      </c>
      <c r="B722" s="47">
        <v>42</v>
      </c>
    </row>
    <row r="723" spans="1:2">
      <c r="A723" s="74" t="s">
        <v>717</v>
      </c>
      <c r="B723" s="45">
        <f>SUM(B724:B726)</f>
        <v>171</v>
      </c>
    </row>
    <row r="724" spans="1:2" hidden="1">
      <c r="A724" s="75" t="s">
        <v>718</v>
      </c>
      <c r="B724" s="47"/>
    </row>
    <row r="725" spans="1:2" hidden="1">
      <c r="A725" s="75" t="s">
        <v>719</v>
      </c>
      <c r="B725" s="47"/>
    </row>
    <row r="726" spans="1:2">
      <c r="A726" s="75" t="s">
        <v>720</v>
      </c>
      <c r="B726" s="47">
        <v>171</v>
      </c>
    </row>
    <row r="727" spans="1:2">
      <c r="A727" s="74" t="s">
        <v>721</v>
      </c>
      <c r="B727" s="45">
        <f>SUM(B728:B734)</f>
        <v>3713</v>
      </c>
    </row>
    <row r="728" spans="1:2" hidden="1">
      <c r="A728" s="75" t="s">
        <v>722</v>
      </c>
      <c r="B728" s="47"/>
    </row>
    <row r="729" spans="1:2">
      <c r="A729" s="75" t="s">
        <v>723</v>
      </c>
      <c r="B729" s="47">
        <v>3713</v>
      </c>
    </row>
    <row r="730" spans="1:2" hidden="1">
      <c r="A730" s="75" t="s">
        <v>724</v>
      </c>
      <c r="B730" s="47"/>
    </row>
    <row r="731" spans="1:2" hidden="1">
      <c r="A731" s="75" t="s">
        <v>725</v>
      </c>
      <c r="B731" s="47"/>
    </row>
    <row r="732" spans="1:2" hidden="1">
      <c r="A732" s="75" t="s">
        <v>726</v>
      </c>
      <c r="B732" s="47"/>
    </row>
    <row r="733" spans="1:2" hidden="1">
      <c r="A733" s="75" t="s">
        <v>727</v>
      </c>
      <c r="B733" s="47"/>
    </row>
    <row r="734" spans="1:2" hidden="1">
      <c r="A734" s="75" t="s">
        <v>728</v>
      </c>
      <c r="B734" s="47"/>
    </row>
    <row r="735" spans="1:2" hidden="1">
      <c r="A735" s="74" t="s">
        <v>729</v>
      </c>
      <c r="B735" s="45">
        <f>SUM(B736:B739)</f>
        <v>0</v>
      </c>
    </row>
    <row r="736" spans="1:2" hidden="1">
      <c r="A736" s="75" t="s">
        <v>730</v>
      </c>
      <c r="B736" s="47"/>
    </row>
    <row r="737" spans="1:2" hidden="1">
      <c r="A737" s="75" t="s">
        <v>731</v>
      </c>
      <c r="B737" s="47"/>
    </row>
    <row r="738" spans="1:2" hidden="1">
      <c r="A738" s="75" t="s">
        <v>732</v>
      </c>
      <c r="B738" s="47"/>
    </row>
    <row r="739" spans="1:2" hidden="1">
      <c r="A739" s="75" t="s">
        <v>733</v>
      </c>
      <c r="B739" s="47"/>
    </row>
    <row r="740" spans="1:2" hidden="1">
      <c r="A740" s="74" t="s">
        <v>734</v>
      </c>
      <c r="B740" s="45">
        <f>SUM(B741:B746)</f>
        <v>0</v>
      </c>
    </row>
    <row r="741" spans="1:2" hidden="1">
      <c r="A741" s="75" t="s">
        <v>735</v>
      </c>
      <c r="B741" s="47"/>
    </row>
    <row r="742" spans="1:2" hidden="1">
      <c r="A742" s="75" t="s">
        <v>736</v>
      </c>
      <c r="B742" s="47"/>
    </row>
    <row r="743" spans="1:2" hidden="1">
      <c r="A743" s="75" t="s">
        <v>737</v>
      </c>
      <c r="B743" s="47"/>
    </row>
    <row r="744" spans="1:2" hidden="1">
      <c r="A744" s="75" t="s">
        <v>738</v>
      </c>
      <c r="B744" s="47"/>
    </row>
    <row r="745" spans="1:2" hidden="1">
      <c r="A745" s="75" t="s">
        <v>739</v>
      </c>
      <c r="B745" s="47"/>
    </row>
    <row r="746" spans="1:2" hidden="1">
      <c r="A746" s="75" t="s">
        <v>740</v>
      </c>
      <c r="B746" s="47"/>
    </row>
    <row r="747" spans="1:2" hidden="1">
      <c r="A747" s="74" t="s">
        <v>741</v>
      </c>
      <c r="B747" s="45">
        <f>SUM(B748:B752)</f>
        <v>0</v>
      </c>
    </row>
    <row r="748" spans="1:2" hidden="1">
      <c r="A748" s="75" t="s">
        <v>742</v>
      </c>
      <c r="B748" s="47"/>
    </row>
    <row r="749" spans="1:2" hidden="1">
      <c r="A749" s="75" t="s">
        <v>743</v>
      </c>
      <c r="B749" s="47"/>
    </row>
    <row r="750" spans="1:2" hidden="1">
      <c r="A750" s="75" t="s">
        <v>744</v>
      </c>
      <c r="B750" s="47"/>
    </row>
    <row r="751" spans="1:2" hidden="1">
      <c r="A751" s="75" t="s">
        <v>745</v>
      </c>
      <c r="B751" s="47"/>
    </row>
    <row r="752" spans="1:2" hidden="1">
      <c r="A752" s="75" t="s">
        <v>746</v>
      </c>
      <c r="B752" s="47"/>
    </row>
    <row r="753" spans="1:2" hidden="1">
      <c r="A753" s="74" t="s">
        <v>747</v>
      </c>
      <c r="B753" s="45">
        <f>SUM(B754:B755)</f>
        <v>0</v>
      </c>
    </row>
    <row r="754" spans="1:2" hidden="1">
      <c r="A754" s="75" t="s">
        <v>748</v>
      </c>
      <c r="B754" s="47"/>
    </row>
    <row r="755" spans="1:2" hidden="1">
      <c r="A755" s="75" t="s">
        <v>749</v>
      </c>
      <c r="B755" s="47"/>
    </row>
    <row r="756" spans="1:2" hidden="1">
      <c r="A756" s="74" t="s">
        <v>750</v>
      </c>
      <c r="B756" s="45">
        <f>SUM(B757:B758)</f>
        <v>0</v>
      </c>
    </row>
    <row r="757" spans="1:2" hidden="1">
      <c r="A757" s="75" t="s">
        <v>751</v>
      </c>
      <c r="B757" s="47"/>
    </row>
    <row r="758" spans="1:2" hidden="1">
      <c r="A758" s="75" t="s">
        <v>752</v>
      </c>
      <c r="B758" s="47"/>
    </row>
    <row r="759" spans="1:2" hidden="1">
      <c r="A759" s="74" t="s">
        <v>753</v>
      </c>
      <c r="B759" s="45"/>
    </row>
    <row r="760" spans="1:2" hidden="1">
      <c r="A760" s="74" t="s">
        <v>754</v>
      </c>
      <c r="B760" s="45"/>
    </row>
    <row r="761" spans="1:2" hidden="1">
      <c r="A761" s="74" t="s">
        <v>755</v>
      </c>
      <c r="B761" s="45">
        <f>SUM(B762:B766)</f>
        <v>0</v>
      </c>
    </row>
    <row r="762" spans="1:2" hidden="1">
      <c r="A762" s="75" t="s">
        <v>756</v>
      </c>
      <c r="B762" s="47"/>
    </row>
    <row r="763" spans="1:2" hidden="1">
      <c r="A763" s="75" t="s">
        <v>757</v>
      </c>
      <c r="B763" s="47"/>
    </row>
    <row r="764" spans="1:2" hidden="1">
      <c r="A764" s="75" t="s">
        <v>758</v>
      </c>
      <c r="B764" s="47"/>
    </row>
    <row r="765" spans="1:2" hidden="1">
      <c r="A765" s="75" t="s">
        <v>759</v>
      </c>
      <c r="B765" s="47"/>
    </row>
    <row r="766" spans="1:2" hidden="1">
      <c r="A766" s="75" t="s">
        <v>760</v>
      </c>
      <c r="B766" s="47"/>
    </row>
    <row r="767" spans="1:2" hidden="1">
      <c r="A767" s="74" t="s">
        <v>761</v>
      </c>
      <c r="B767" s="45"/>
    </row>
    <row r="768" spans="1:2" hidden="1">
      <c r="A768" s="74" t="s">
        <v>762</v>
      </c>
      <c r="B768" s="45"/>
    </row>
    <row r="769" spans="1:2" hidden="1">
      <c r="A769" s="74" t="s">
        <v>763</v>
      </c>
      <c r="B769" s="45">
        <f>SUM(B770:B783)</f>
        <v>0</v>
      </c>
    </row>
    <row r="770" spans="1:2" hidden="1">
      <c r="A770" s="75" t="s">
        <v>205</v>
      </c>
      <c r="B770" s="47"/>
    </row>
    <row r="771" spans="1:2" hidden="1">
      <c r="A771" s="75" t="s">
        <v>206</v>
      </c>
      <c r="B771" s="47"/>
    </row>
    <row r="772" spans="1:2" hidden="1">
      <c r="A772" s="75" t="s">
        <v>207</v>
      </c>
      <c r="B772" s="47"/>
    </row>
    <row r="773" spans="1:2" hidden="1">
      <c r="A773" s="75" t="s">
        <v>764</v>
      </c>
      <c r="B773" s="47"/>
    </row>
    <row r="774" spans="1:2" hidden="1">
      <c r="A774" s="75" t="s">
        <v>765</v>
      </c>
      <c r="B774" s="47"/>
    </row>
    <row r="775" spans="1:2" hidden="1">
      <c r="A775" s="75" t="s">
        <v>766</v>
      </c>
      <c r="B775" s="47"/>
    </row>
    <row r="776" spans="1:2" hidden="1">
      <c r="A776" s="75" t="s">
        <v>767</v>
      </c>
      <c r="B776" s="47"/>
    </row>
    <row r="777" spans="1:2" hidden="1">
      <c r="A777" s="75" t="s">
        <v>768</v>
      </c>
      <c r="B777" s="47"/>
    </row>
    <row r="778" spans="1:2" hidden="1">
      <c r="A778" s="75" t="s">
        <v>769</v>
      </c>
      <c r="B778" s="47"/>
    </row>
    <row r="779" spans="1:2" hidden="1">
      <c r="A779" s="75" t="s">
        <v>770</v>
      </c>
      <c r="B779" s="47"/>
    </row>
    <row r="780" spans="1:2" hidden="1">
      <c r="A780" s="75" t="s">
        <v>246</v>
      </c>
      <c r="B780" s="47"/>
    </row>
    <row r="781" spans="1:2" hidden="1">
      <c r="A781" s="75" t="s">
        <v>771</v>
      </c>
      <c r="B781" s="47"/>
    </row>
    <row r="782" spans="1:2" hidden="1">
      <c r="A782" s="75" t="s">
        <v>214</v>
      </c>
      <c r="B782" s="47"/>
    </row>
    <row r="783" spans="1:2" hidden="1">
      <c r="A783" s="75" t="s">
        <v>772</v>
      </c>
      <c r="B783" s="45"/>
    </row>
    <row r="784" spans="1:2" hidden="1">
      <c r="A784" s="74" t="s">
        <v>773</v>
      </c>
      <c r="B784" s="45"/>
    </row>
    <row r="785" spans="1:2">
      <c r="A785" s="73" t="s">
        <v>73</v>
      </c>
      <c r="B785" s="43">
        <f>SUM(B786,B797,B798,B801,B802,B803)</f>
        <v>8342</v>
      </c>
    </row>
    <row r="786" spans="1:2">
      <c r="A786" s="74" t="s">
        <v>774</v>
      </c>
      <c r="B786" s="45">
        <f>SUM(B787:B796)</f>
        <v>973</v>
      </c>
    </row>
    <row r="787" spans="1:2">
      <c r="A787" s="75" t="s">
        <v>205</v>
      </c>
      <c r="B787" s="47">
        <v>554</v>
      </c>
    </row>
    <row r="788" spans="1:2">
      <c r="A788" s="75" t="s">
        <v>206</v>
      </c>
      <c r="B788" s="47">
        <v>90</v>
      </c>
    </row>
    <row r="789" spans="1:2" hidden="1">
      <c r="A789" s="75" t="s">
        <v>207</v>
      </c>
      <c r="B789" s="47"/>
    </row>
    <row r="790" spans="1:2">
      <c r="A790" s="75" t="s">
        <v>775</v>
      </c>
      <c r="B790" s="47">
        <v>329</v>
      </c>
    </row>
    <row r="791" spans="1:2" hidden="1">
      <c r="A791" s="75" t="s">
        <v>776</v>
      </c>
      <c r="B791" s="47"/>
    </row>
    <row r="792" spans="1:2" hidden="1">
      <c r="A792" s="75" t="s">
        <v>777</v>
      </c>
      <c r="B792" s="47"/>
    </row>
    <row r="793" spans="1:2" hidden="1">
      <c r="A793" s="75" t="s">
        <v>778</v>
      </c>
      <c r="B793" s="47"/>
    </row>
    <row r="794" spans="1:2" hidden="1">
      <c r="A794" s="75" t="s">
        <v>779</v>
      </c>
      <c r="B794" s="47"/>
    </row>
    <row r="795" spans="1:2" hidden="1">
      <c r="A795" s="75" t="s">
        <v>780</v>
      </c>
      <c r="B795" s="47"/>
    </row>
    <row r="796" spans="1:2" hidden="1">
      <c r="A796" s="75" t="s">
        <v>781</v>
      </c>
      <c r="B796" s="47"/>
    </row>
    <row r="797" spans="1:2">
      <c r="A797" s="74" t="s">
        <v>782</v>
      </c>
      <c r="B797" s="45">
        <v>128</v>
      </c>
    </row>
    <row r="798" spans="1:2">
      <c r="A798" s="74" t="s">
        <v>783</v>
      </c>
      <c r="B798" s="45">
        <f>SUM(B799:B800)</f>
        <v>6181</v>
      </c>
    </row>
    <row r="799" spans="1:2" hidden="1">
      <c r="A799" s="75" t="s">
        <v>784</v>
      </c>
      <c r="B799" s="47"/>
    </row>
    <row r="800" spans="1:2">
      <c r="A800" s="75" t="s">
        <v>785</v>
      </c>
      <c r="B800" s="47">
        <v>6181</v>
      </c>
    </row>
    <row r="801" spans="1:2">
      <c r="A801" s="74" t="s">
        <v>786</v>
      </c>
      <c r="B801" s="45">
        <v>1060</v>
      </c>
    </row>
    <row r="802" spans="1:2" hidden="1">
      <c r="A802" s="74" t="s">
        <v>787</v>
      </c>
      <c r="B802" s="45"/>
    </row>
    <row r="803" spans="1:2" hidden="1">
      <c r="A803" s="74" t="s">
        <v>788</v>
      </c>
      <c r="B803" s="45"/>
    </row>
    <row r="804" spans="1:2">
      <c r="A804" s="73" t="s">
        <v>74</v>
      </c>
      <c r="B804" s="43">
        <f>SUM(B805,B831,B856,B884,B895,B902,B909,B912)</f>
        <v>1299</v>
      </c>
    </row>
    <row r="805" spans="1:2">
      <c r="A805" s="74" t="s">
        <v>789</v>
      </c>
      <c r="B805" s="45">
        <f>SUM(B806:B830)</f>
        <v>678</v>
      </c>
    </row>
    <row r="806" spans="1:2">
      <c r="A806" s="75" t="s">
        <v>205</v>
      </c>
      <c r="B806" s="47">
        <v>187</v>
      </c>
    </row>
    <row r="807" spans="1:2" hidden="1">
      <c r="A807" s="75" t="s">
        <v>206</v>
      </c>
      <c r="B807" s="47"/>
    </row>
    <row r="808" spans="1:2" hidden="1">
      <c r="A808" s="75" t="s">
        <v>207</v>
      </c>
      <c r="B808" s="47"/>
    </row>
    <row r="809" spans="1:2" hidden="1">
      <c r="A809" s="75" t="s">
        <v>214</v>
      </c>
      <c r="B809" s="47"/>
    </row>
    <row r="810" spans="1:2" hidden="1">
      <c r="A810" s="75" t="s">
        <v>790</v>
      </c>
      <c r="B810" s="47"/>
    </row>
    <row r="811" spans="1:2" hidden="1">
      <c r="A811" s="75" t="s">
        <v>791</v>
      </c>
      <c r="B811" s="47"/>
    </row>
    <row r="812" spans="1:2">
      <c r="A812" s="75" t="s">
        <v>792</v>
      </c>
      <c r="B812" s="47">
        <v>46</v>
      </c>
    </row>
    <row r="813" spans="1:2">
      <c r="A813" s="75" t="s">
        <v>793</v>
      </c>
      <c r="B813" s="47">
        <v>2</v>
      </c>
    </row>
    <row r="814" spans="1:2">
      <c r="A814" s="75" t="s">
        <v>794</v>
      </c>
      <c r="B814" s="47">
        <v>8</v>
      </c>
    </row>
    <row r="815" spans="1:2" hidden="1">
      <c r="A815" s="75" t="s">
        <v>795</v>
      </c>
      <c r="B815" s="47"/>
    </row>
    <row r="816" spans="1:2" hidden="1">
      <c r="A816" s="75" t="s">
        <v>796</v>
      </c>
      <c r="B816" s="47"/>
    </row>
    <row r="817" spans="1:2" hidden="1">
      <c r="A817" s="75" t="s">
        <v>797</v>
      </c>
      <c r="B817" s="47"/>
    </row>
    <row r="818" spans="1:2" hidden="1">
      <c r="A818" s="75" t="s">
        <v>798</v>
      </c>
      <c r="B818" s="47"/>
    </row>
    <row r="819" spans="1:2" hidden="1">
      <c r="A819" s="75" t="s">
        <v>799</v>
      </c>
      <c r="B819" s="47"/>
    </row>
    <row r="820" spans="1:2" hidden="1">
      <c r="A820" s="75" t="s">
        <v>800</v>
      </c>
      <c r="B820" s="47"/>
    </row>
    <row r="821" spans="1:2" hidden="1">
      <c r="A821" s="75" t="s">
        <v>801</v>
      </c>
      <c r="B821" s="47"/>
    </row>
    <row r="822" spans="1:2" hidden="1">
      <c r="A822" s="75" t="s">
        <v>802</v>
      </c>
      <c r="B822" s="47"/>
    </row>
    <row r="823" spans="1:2" hidden="1">
      <c r="A823" s="75" t="s">
        <v>803</v>
      </c>
      <c r="B823" s="47"/>
    </row>
    <row r="824" spans="1:2">
      <c r="A824" s="75" t="s">
        <v>804</v>
      </c>
      <c r="B824" s="47">
        <v>433</v>
      </c>
    </row>
    <row r="825" spans="1:2" hidden="1">
      <c r="A825" s="75" t="s">
        <v>805</v>
      </c>
      <c r="B825" s="47"/>
    </row>
    <row r="826" spans="1:2" hidden="1">
      <c r="A826" s="75" t="s">
        <v>806</v>
      </c>
      <c r="B826" s="47"/>
    </row>
    <row r="827" spans="1:2" hidden="1">
      <c r="A827" s="75" t="s">
        <v>807</v>
      </c>
      <c r="B827" s="47"/>
    </row>
    <row r="828" spans="1:2" hidden="1">
      <c r="A828" s="75" t="s">
        <v>808</v>
      </c>
      <c r="B828" s="47"/>
    </row>
    <row r="829" spans="1:2" hidden="1">
      <c r="A829" s="75" t="s">
        <v>809</v>
      </c>
      <c r="B829" s="47"/>
    </row>
    <row r="830" spans="1:2">
      <c r="A830" s="75" t="s">
        <v>810</v>
      </c>
      <c r="B830" s="47">
        <v>2</v>
      </c>
    </row>
    <row r="831" spans="1:2">
      <c r="A831" s="74" t="s">
        <v>811</v>
      </c>
      <c r="B831" s="45">
        <f>SUM(B832:B855)</f>
        <v>72</v>
      </c>
    </row>
    <row r="832" spans="1:2" hidden="1">
      <c r="A832" s="75" t="s">
        <v>205</v>
      </c>
      <c r="B832" s="47"/>
    </row>
    <row r="833" spans="1:2" hidden="1">
      <c r="A833" s="75" t="s">
        <v>206</v>
      </c>
      <c r="B833" s="47"/>
    </row>
    <row r="834" spans="1:2" hidden="1">
      <c r="A834" s="75" t="s">
        <v>207</v>
      </c>
      <c r="B834" s="47"/>
    </row>
    <row r="835" spans="1:2" hidden="1">
      <c r="A835" s="75" t="s">
        <v>812</v>
      </c>
      <c r="B835" s="47"/>
    </row>
    <row r="836" spans="1:2" hidden="1">
      <c r="A836" s="75" t="s">
        <v>813</v>
      </c>
      <c r="B836" s="47"/>
    </row>
    <row r="837" spans="1:2" hidden="1">
      <c r="A837" s="75" t="s">
        <v>814</v>
      </c>
      <c r="B837" s="47"/>
    </row>
    <row r="838" spans="1:2" hidden="1">
      <c r="A838" s="75" t="s">
        <v>815</v>
      </c>
      <c r="B838" s="47"/>
    </row>
    <row r="839" spans="1:2" hidden="1">
      <c r="A839" s="75" t="s">
        <v>816</v>
      </c>
      <c r="B839" s="47"/>
    </row>
    <row r="840" spans="1:2" hidden="1">
      <c r="A840" s="75" t="s">
        <v>817</v>
      </c>
      <c r="B840" s="47"/>
    </row>
    <row r="841" spans="1:2" hidden="1">
      <c r="A841" s="75" t="s">
        <v>818</v>
      </c>
      <c r="B841" s="47"/>
    </row>
    <row r="842" spans="1:2" hidden="1">
      <c r="A842" s="75" t="s">
        <v>819</v>
      </c>
      <c r="B842" s="47"/>
    </row>
    <row r="843" spans="1:2" hidden="1">
      <c r="A843" s="75" t="s">
        <v>820</v>
      </c>
      <c r="B843" s="47"/>
    </row>
    <row r="844" spans="1:2" hidden="1">
      <c r="A844" s="75" t="s">
        <v>821</v>
      </c>
      <c r="B844" s="47"/>
    </row>
    <row r="845" spans="1:2" hidden="1">
      <c r="A845" s="75" t="s">
        <v>822</v>
      </c>
      <c r="B845" s="47"/>
    </row>
    <row r="846" spans="1:2" hidden="1">
      <c r="A846" s="75" t="s">
        <v>823</v>
      </c>
      <c r="B846" s="47"/>
    </row>
    <row r="847" spans="1:2" hidden="1">
      <c r="A847" s="75" t="s">
        <v>824</v>
      </c>
      <c r="B847" s="47"/>
    </row>
    <row r="848" spans="1:2" hidden="1">
      <c r="A848" s="75" t="s">
        <v>825</v>
      </c>
      <c r="B848" s="47"/>
    </row>
    <row r="849" spans="1:2" hidden="1">
      <c r="A849" s="75" t="s">
        <v>826</v>
      </c>
      <c r="B849" s="47"/>
    </row>
    <row r="850" spans="1:2" hidden="1">
      <c r="A850" s="75" t="s">
        <v>827</v>
      </c>
      <c r="B850" s="47"/>
    </row>
    <row r="851" spans="1:2" hidden="1">
      <c r="A851" s="75" t="s">
        <v>828</v>
      </c>
      <c r="B851" s="47"/>
    </row>
    <row r="852" spans="1:2" hidden="1">
      <c r="A852" s="75" t="s">
        <v>829</v>
      </c>
      <c r="B852" s="47"/>
    </row>
    <row r="853" spans="1:2" hidden="1">
      <c r="A853" s="75" t="s">
        <v>830</v>
      </c>
      <c r="B853" s="47"/>
    </row>
    <row r="854" spans="1:2" hidden="1">
      <c r="A854" s="75" t="s">
        <v>796</v>
      </c>
      <c r="B854" s="47"/>
    </row>
    <row r="855" spans="1:2">
      <c r="A855" s="75" t="s">
        <v>831</v>
      </c>
      <c r="B855" s="47">
        <v>72</v>
      </c>
    </row>
    <row r="856" spans="1:2">
      <c r="A856" s="74" t="s">
        <v>832</v>
      </c>
      <c r="B856" s="45">
        <f>SUM(B857:B883)</f>
        <v>393</v>
      </c>
    </row>
    <row r="857" spans="1:2" hidden="1">
      <c r="A857" s="75" t="s">
        <v>205</v>
      </c>
      <c r="B857" s="47"/>
    </row>
    <row r="858" spans="1:2" hidden="1">
      <c r="A858" s="75" t="s">
        <v>206</v>
      </c>
      <c r="B858" s="47"/>
    </row>
    <row r="859" spans="1:2" hidden="1">
      <c r="A859" s="75" t="s">
        <v>207</v>
      </c>
      <c r="B859" s="47"/>
    </row>
    <row r="860" spans="1:2" hidden="1">
      <c r="A860" s="75" t="s">
        <v>833</v>
      </c>
      <c r="B860" s="47"/>
    </row>
    <row r="861" spans="1:2">
      <c r="A861" s="75" t="s">
        <v>834</v>
      </c>
      <c r="B861" s="47">
        <v>39</v>
      </c>
    </row>
    <row r="862" spans="1:2">
      <c r="A862" s="75" t="s">
        <v>835</v>
      </c>
      <c r="B862" s="47">
        <v>2</v>
      </c>
    </row>
    <row r="863" spans="1:2" hidden="1">
      <c r="A863" s="75" t="s">
        <v>836</v>
      </c>
      <c r="B863" s="47"/>
    </row>
    <row r="864" spans="1:2" hidden="1">
      <c r="A864" s="75" t="s">
        <v>837</v>
      </c>
      <c r="B864" s="47"/>
    </row>
    <row r="865" spans="1:2">
      <c r="A865" s="75" t="s">
        <v>838</v>
      </c>
      <c r="B865" s="47">
        <v>1</v>
      </c>
    </row>
    <row r="866" spans="1:2">
      <c r="A866" s="75" t="s">
        <v>839</v>
      </c>
      <c r="B866" s="47">
        <v>24</v>
      </c>
    </row>
    <row r="867" spans="1:2" hidden="1">
      <c r="A867" s="75" t="s">
        <v>840</v>
      </c>
      <c r="B867" s="47"/>
    </row>
    <row r="868" spans="1:2" hidden="1">
      <c r="A868" s="75" t="s">
        <v>841</v>
      </c>
      <c r="B868" s="47"/>
    </row>
    <row r="869" spans="1:2" hidden="1">
      <c r="A869" s="75" t="s">
        <v>842</v>
      </c>
      <c r="B869" s="47"/>
    </row>
    <row r="870" spans="1:2" hidden="1">
      <c r="A870" s="75" t="s">
        <v>843</v>
      </c>
      <c r="B870" s="47"/>
    </row>
    <row r="871" spans="1:2" hidden="1">
      <c r="A871" s="75" t="s">
        <v>844</v>
      </c>
      <c r="B871" s="47"/>
    </row>
    <row r="872" spans="1:2">
      <c r="A872" s="75" t="s">
        <v>845</v>
      </c>
      <c r="B872" s="47">
        <v>226</v>
      </c>
    </row>
    <row r="873" spans="1:2" hidden="1">
      <c r="A873" s="75" t="s">
        <v>846</v>
      </c>
      <c r="B873" s="47"/>
    </row>
    <row r="874" spans="1:2" hidden="1">
      <c r="A874" s="75" t="s">
        <v>847</v>
      </c>
      <c r="B874" s="47"/>
    </row>
    <row r="875" spans="1:2" hidden="1">
      <c r="A875" s="75" t="s">
        <v>848</v>
      </c>
      <c r="B875" s="47"/>
    </row>
    <row r="876" spans="1:2" hidden="1">
      <c r="A876" s="75" t="s">
        <v>849</v>
      </c>
      <c r="B876" s="47"/>
    </row>
    <row r="877" spans="1:2" hidden="1">
      <c r="A877" s="75" t="s">
        <v>850</v>
      </c>
      <c r="B877" s="47"/>
    </row>
    <row r="878" spans="1:2" hidden="1">
      <c r="A878" s="75" t="s">
        <v>824</v>
      </c>
      <c r="B878" s="47"/>
    </row>
    <row r="879" spans="1:2" hidden="1">
      <c r="A879" s="75" t="s">
        <v>851</v>
      </c>
      <c r="B879" s="47"/>
    </row>
    <row r="880" spans="1:2" hidden="1">
      <c r="A880" s="75" t="s">
        <v>852</v>
      </c>
      <c r="B880" s="47"/>
    </row>
    <row r="881" spans="1:2" hidden="1">
      <c r="A881" s="75" t="s">
        <v>853</v>
      </c>
      <c r="B881" s="47"/>
    </row>
    <row r="882" spans="1:2" hidden="1">
      <c r="A882" s="75" t="s">
        <v>854</v>
      </c>
      <c r="B882" s="47"/>
    </row>
    <row r="883" spans="1:2">
      <c r="A883" s="75" t="s">
        <v>855</v>
      </c>
      <c r="B883" s="47">
        <v>101</v>
      </c>
    </row>
    <row r="884" spans="1:2" hidden="1">
      <c r="A884" s="74" t="s">
        <v>856</v>
      </c>
      <c r="B884" s="45">
        <f>SUM(B885:B894)</f>
        <v>0</v>
      </c>
    </row>
    <row r="885" spans="1:2" hidden="1">
      <c r="A885" s="75" t="s">
        <v>205</v>
      </c>
      <c r="B885" s="47"/>
    </row>
    <row r="886" spans="1:2" hidden="1">
      <c r="A886" s="75" t="s">
        <v>206</v>
      </c>
      <c r="B886" s="47"/>
    </row>
    <row r="887" spans="1:2" hidden="1">
      <c r="A887" s="75" t="s">
        <v>207</v>
      </c>
      <c r="B887" s="47"/>
    </row>
    <row r="888" spans="1:2" hidden="1">
      <c r="A888" s="75" t="s">
        <v>857</v>
      </c>
      <c r="B888" s="47"/>
    </row>
    <row r="889" spans="1:2" hidden="1">
      <c r="A889" s="75" t="s">
        <v>858</v>
      </c>
      <c r="B889" s="47"/>
    </row>
    <row r="890" spans="1:2" hidden="1">
      <c r="A890" s="75" t="s">
        <v>859</v>
      </c>
      <c r="B890" s="47"/>
    </row>
    <row r="891" spans="1:2" hidden="1">
      <c r="A891" s="75" t="s">
        <v>860</v>
      </c>
      <c r="B891" s="47"/>
    </row>
    <row r="892" spans="1:2" hidden="1">
      <c r="A892" s="75" t="s">
        <v>861</v>
      </c>
      <c r="B892" s="47"/>
    </row>
    <row r="893" spans="1:2" hidden="1">
      <c r="A893" s="75" t="s">
        <v>862</v>
      </c>
      <c r="B893" s="47"/>
    </row>
    <row r="894" spans="1:2" hidden="1">
      <c r="A894" s="75" t="s">
        <v>863</v>
      </c>
      <c r="B894" s="47"/>
    </row>
    <row r="895" spans="1:2">
      <c r="A895" s="74" t="s">
        <v>864</v>
      </c>
      <c r="B895" s="45">
        <f>SUM(B896:B901)</f>
        <v>100</v>
      </c>
    </row>
    <row r="896" spans="1:2" hidden="1">
      <c r="A896" s="75" t="s">
        <v>865</v>
      </c>
      <c r="B896" s="47"/>
    </row>
    <row r="897" spans="1:2" hidden="1">
      <c r="A897" s="75" t="s">
        <v>866</v>
      </c>
      <c r="B897" s="47"/>
    </row>
    <row r="898" spans="1:2">
      <c r="A898" s="75" t="s">
        <v>867</v>
      </c>
      <c r="B898" s="47">
        <v>100</v>
      </c>
    </row>
    <row r="899" spans="1:2" hidden="1">
      <c r="A899" s="75" t="s">
        <v>868</v>
      </c>
      <c r="B899" s="47"/>
    </row>
    <row r="900" spans="1:2" hidden="1">
      <c r="A900" s="75" t="s">
        <v>869</v>
      </c>
      <c r="B900" s="47"/>
    </row>
    <row r="901" spans="1:2" hidden="1">
      <c r="A901" s="75" t="s">
        <v>870</v>
      </c>
      <c r="B901" s="47"/>
    </row>
    <row r="902" spans="1:2">
      <c r="A902" s="74" t="s">
        <v>871</v>
      </c>
      <c r="B902" s="45">
        <f>SUM(B903:B908)</f>
        <v>56</v>
      </c>
    </row>
    <row r="903" spans="1:2" hidden="1">
      <c r="A903" s="75" t="s">
        <v>872</v>
      </c>
      <c r="B903" s="47"/>
    </row>
    <row r="904" spans="1:2" hidden="1">
      <c r="A904" s="75" t="s">
        <v>873</v>
      </c>
      <c r="B904" s="47"/>
    </row>
    <row r="905" spans="1:2">
      <c r="A905" s="75" t="s">
        <v>874</v>
      </c>
      <c r="B905" s="47">
        <v>56</v>
      </c>
    </row>
    <row r="906" spans="1:2" hidden="1">
      <c r="A906" s="75" t="s">
        <v>875</v>
      </c>
      <c r="B906" s="47"/>
    </row>
    <row r="907" spans="1:2" hidden="1">
      <c r="A907" s="75" t="s">
        <v>876</v>
      </c>
      <c r="B907" s="47"/>
    </row>
    <row r="908" spans="1:2" hidden="1">
      <c r="A908" s="75" t="s">
        <v>877</v>
      </c>
      <c r="B908" s="47"/>
    </row>
    <row r="909" spans="1:2" hidden="1">
      <c r="A909" s="74" t="s">
        <v>878</v>
      </c>
      <c r="B909" s="45">
        <f>SUM(B910:B911)</f>
        <v>0</v>
      </c>
    </row>
    <row r="910" spans="1:2" hidden="1">
      <c r="A910" s="75" t="s">
        <v>879</v>
      </c>
      <c r="B910" s="47"/>
    </row>
    <row r="911" spans="1:2" hidden="1">
      <c r="A911" s="75" t="s">
        <v>880</v>
      </c>
      <c r="B911" s="47"/>
    </row>
    <row r="912" spans="1:2" hidden="1">
      <c r="A912" s="74" t="s">
        <v>881</v>
      </c>
      <c r="B912" s="45">
        <f>SUM(B913:B914)</f>
        <v>0</v>
      </c>
    </row>
    <row r="913" spans="1:2" hidden="1">
      <c r="A913" s="75" t="s">
        <v>882</v>
      </c>
      <c r="B913" s="47"/>
    </row>
    <row r="914" spans="1:2" hidden="1">
      <c r="A914" s="75" t="s">
        <v>883</v>
      </c>
      <c r="B914" s="47"/>
    </row>
    <row r="915" spans="1:2">
      <c r="A915" s="73" t="s">
        <v>75</v>
      </c>
      <c r="B915" s="43">
        <f>SUM(B916,B939,B949,B959,B964,B971,B976)</f>
        <v>176</v>
      </c>
    </row>
    <row r="916" spans="1:2">
      <c r="A916" s="74" t="s">
        <v>884</v>
      </c>
      <c r="B916" s="45">
        <f>SUM(B917:B938)</f>
        <v>16</v>
      </c>
    </row>
    <row r="917" spans="1:2" hidden="1">
      <c r="A917" s="75" t="s">
        <v>205</v>
      </c>
      <c r="B917" s="47"/>
    </row>
    <row r="918" spans="1:2">
      <c r="A918" s="75" t="s">
        <v>206</v>
      </c>
      <c r="B918" s="47">
        <v>6</v>
      </c>
    </row>
    <row r="919" spans="1:2" hidden="1">
      <c r="A919" s="75" t="s">
        <v>207</v>
      </c>
      <c r="B919" s="47"/>
    </row>
    <row r="920" spans="1:2" hidden="1">
      <c r="A920" s="75" t="s">
        <v>885</v>
      </c>
      <c r="B920" s="47"/>
    </row>
    <row r="921" spans="1:2">
      <c r="A921" s="75" t="s">
        <v>886</v>
      </c>
      <c r="B921" s="47">
        <v>10</v>
      </c>
    </row>
    <row r="922" spans="1:2" hidden="1">
      <c r="A922" s="75" t="s">
        <v>887</v>
      </c>
      <c r="B922" s="47"/>
    </row>
    <row r="923" spans="1:2" hidden="1">
      <c r="A923" s="75" t="s">
        <v>888</v>
      </c>
      <c r="B923" s="47"/>
    </row>
    <row r="924" spans="1:2" hidden="1">
      <c r="A924" s="75" t="s">
        <v>889</v>
      </c>
      <c r="B924" s="47"/>
    </row>
    <row r="925" spans="1:2" hidden="1">
      <c r="A925" s="75" t="s">
        <v>890</v>
      </c>
      <c r="B925" s="47"/>
    </row>
    <row r="926" spans="1:2" hidden="1">
      <c r="A926" s="75" t="s">
        <v>891</v>
      </c>
      <c r="B926" s="47"/>
    </row>
    <row r="927" spans="1:2" hidden="1">
      <c r="A927" s="75" t="s">
        <v>892</v>
      </c>
      <c r="B927" s="47"/>
    </row>
    <row r="928" spans="1:2" hidden="1">
      <c r="A928" s="75" t="s">
        <v>893</v>
      </c>
      <c r="B928" s="47"/>
    </row>
    <row r="929" spans="1:2" hidden="1">
      <c r="A929" s="75" t="s">
        <v>894</v>
      </c>
      <c r="B929" s="47"/>
    </row>
    <row r="930" spans="1:2" hidden="1">
      <c r="A930" s="75" t="s">
        <v>895</v>
      </c>
      <c r="B930" s="47"/>
    </row>
    <row r="931" spans="1:2" hidden="1">
      <c r="A931" s="75" t="s">
        <v>896</v>
      </c>
      <c r="B931" s="47"/>
    </row>
    <row r="932" spans="1:2" hidden="1">
      <c r="A932" s="75" t="s">
        <v>897</v>
      </c>
      <c r="B932" s="47"/>
    </row>
    <row r="933" spans="1:2" hidden="1">
      <c r="A933" s="75" t="s">
        <v>898</v>
      </c>
      <c r="B933" s="47"/>
    </row>
    <row r="934" spans="1:2" hidden="1">
      <c r="A934" s="75" t="s">
        <v>899</v>
      </c>
      <c r="B934" s="47"/>
    </row>
    <row r="935" spans="1:2" hidden="1">
      <c r="A935" s="75" t="s">
        <v>900</v>
      </c>
      <c r="B935" s="47"/>
    </row>
    <row r="936" spans="1:2" hidden="1">
      <c r="A936" s="75" t="s">
        <v>901</v>
      </c>
      <c r="B936" s="47"/>
    </row>
    <row r="937" spans="1:2" hidden="1">
      <c r="A937" s="75" t="s">
        <v>902</v>
      </c>
      <c r="B937" s="47"/>
    </row>
    <row r="938" spans="1:2" hidden="1">
      <c r="A938" s="75" t="s">
        <v>903</v>
      </c>
      <c r="B938" s="47"/>
    </row>
    <row r="939" spans="1:2" hidden="1">
      <c r="A939" s="74" t="s">
        <v>904</v>
      </c>
      <c r="B939" s="45">
        <f>SUM(B940:B948)</f>
        <v>0</v>
      </c>
    </row>
    <row r="940" spans="1:2" hidden="1">
      <c r="A940" s="75" t="s">
        <v>205</v>
      </c>
      <c r="B940" s="47"/>
    </row>
    <row r="941" spans="1:2" hidden="1">
      <c r="A941" s="75" t="s">
        <v>206</v>
      </c>
      <c r="B941" s="47"/>
    </row>
    <row r="942" spans="1:2" hidden="1">
      <c r="A942" s="75" t="s">
        <v>207</v>
      </c>
      <c r="B942" s="47"/>
    </row>
    <row r="943" spans="1:2" hidden="1">
      <c r="A943" s="75" t="s">
        <v>905</v>
      </c>
      <c r="B943" s="47"/>
    </row>
    <row r="944" spans="1:2" hidden="1">
      <c r="A944" s="75" t="s">
        <v>906</v>
      </c>
      <c r="B944" s="47"/>
    </row>
    <row r="945" spans="1:2" hidden="1">
      <c r="A945" s="75" t="s">
        <v>907</v>
      </c>
      <c r="B945" s="47"/>
    </row>
    <row r="946" spans="1:2" hidden="1">
      <c r="A946" s="75" t="s">
        <v>908</v>
      </c>
      <c r="B946" s="47"/>
    </row>
    <row r="947" spans="1:2" hidden="1">
      <c r="A947" s="75" t="s">
        <v>909</v>
      </c>
      <c r="B947" s="47"/>
    </row>
    <row r="948" spans="1:2" hidden="1">
      <c r="A948" s="75" t="s">
        <v>910</v>
      </c>
      <c r="B948" s="47"/>
    </row>
    <row r="949" spans="1:2" hidden="1">
      <c r="A949" s="74" t="s">
        <v>911</v>
      </c>
      <c r="B949" s="45">
        <f>SUM(B950:B958)</f>
        <v>0</v>
      </c>
    </row>
    <row r="950" spans="1:2" hidden="1">
      <c r="A950" s="75" t="s">
        <v>205</v>
      </c>
      <c r="B950" s="47"/>
    </row>
    <row r="951" spans="1:2" hidden="1">
      <c r="A951" s="75" t="s">
        <v>206</v>
      </c>
      <c r="B951" s="47"/>
    </row>
    <row r="952" spans="1:2" hidden="1">
      <c r="A952" s="75" t="s">
        <v>207</v>
      </c>
      <c r="B952" s="47"/>
    </row>
    <row r="953" spans="1:2" hidden="1">
      <c r="A953" s="75" t="s">
        <v>912</v>
      </c>
      <c r="B953" s="47"/>
    </row>
    <row r="954" spans="1:2" hidden="1">
      <c r="A954" s="75" t="s">
        <v>913</v>
      </c>
      <c r="B954" s="47"/>
    </row>
    <row r="955" spans="1:2" hidden="1">
      <c r="A955" s="75" t="s">
        <v>914</v>
      </c>
      <c r="B955" s="47"/>
    </row>
    <row r="956" spans="1:2" hidden="1">
      <c r="A956" s="75" t="s">
        <v>915</v>
      </c>
      <c r="B956" s="47"/>
    </row>
    <row r="957" spans="1:2" hidden="1">
      <c r="A957" s="75" t="s">
        <v>916</v>
      </c>
      <c r="B957" s="47"/>
    </row>
    <row r="958" spans="1:2" hidden="1">
      <c r="A958" s="75" t="s">
        <v>917</v>
      </c>
      <c r="B958" s="47"/>
    </row>
    <row r="959" spans="1:2" hidden="1">
      <c r="A959" s="74" t="s">
        <v>918</v>
      </c>
      <c r="B959" s="45">
        <f>SUM(B960:B963)</f>
        <v>0</v>
      </c>
    </row>
    <row r="960" spans="1:2" hidden="1">
      <c r="A960" s="75" t="s">
        <v>919</v>
      </c>
      <c r="B960" s="47"/>
    </row>
    <row r="961" spans="1:2" hidden="1">
      <c r="A961" s="75" t="s">
        <v>920</v>
      </c>
      <c r="B961" s="47"/>
    </row>
    <row r="962" spans="1:2" hidden="1">
      <c r="A962" s="75" t="s">
        <v>921</v>
      </c>
      <c r="B962" s="47"/>
    </row>
    <row r="963" spans="1:2" hidden="1">
      <c r="A963" s="75" t="s">
        <v>922</v>
      </c>
      <c r="B963" s="47"/>
    </row>
    <row r="964" spans="1:2" hidden="1">
      <c r="A964" s="74" t="s">
        <v>923</v>
      </c>
      <c r="B964" s="45">
        <f>SUM(B965:B970)</f>
        <v>0</v>
      </c>
    </row>
    <row r="965" spans="1:2" hidden="1">
      <c r="A965" s="75" t="s">
        <v>205</v>
      </c>
      <c r="B965" s="47"/>
    </row>
    <row r="966" spans="1:2" hidden="1">
      <c r="A966" s="75" t="s">
        <v>206</v>
      </c>
      <c r="B966" s="47"/>
    </row>
    <row r="967" spans="1:2" hidden="1">
      <c r="A967" s="75" t="s">
        <v>207</v>
      </c>
      <c r="B967" s="47"/>
    </row>
    <row r="968" spans="1:2" hidden="1">
      <c r="A968" s="75" t="s">
        <v>909</v>
      </c>
      <c r="B968" s="47"/>
    </row>
    <row r="969" spans="1:2" hidden="1">
      <c r="A969" s="75" t="s">
        <v>924</v>
      </c>
      <c r="B969" s="47"/>
    </row>
    <row r="970" spans="1:2" hidden="1">
      <c r="A970" s="75" t="s">
        <v>925</v>
      </c>
      <c r="B970" s="47"/>
    </row>
    <row r="971" spans="1:2" hidden="1">
      <c r="A971" s="74" t="s">
        <v>926</v>
      </c>
      <c r="B971" s="45">
        <f>SUM(B972:B975)</f>
        <v>0</v>
      </c>
    </row>
    <row r="972" spans="1:2" hidden="1">
      <c r="A972" s="75" t="s">
        <v>927</v>
      </c>
      <c r="B972" s="47"/>
    </row>
    <row r="973" spans="1:2" hidden="1">
      <c r="A973" s="75" t="s">
        <v>928</v>
      </c>
      <c r="B973" s="47"/>
    </row>
    <row r="974" spans="1:2" hidden="1">
      <c r="A974" s="75" t="s">
        <v>929</v>
      </c>
      <c r="B974" s="47"/>
    </row>
    <row r="975" spans="1:2" hidden="1">
      <c r="A975" s="75" t="s">
        <v>930</v>
      </c>
      <c r="B975" s="47"/>
    </row>
    <row r="976" spans="1:2">
      <c r="A976" s="74" t="s">
        <v>931</v>
      </c>
      <c r="B976" s="45">
        <f>SUM(B977:B978)</f>
        <v>160</v>
      </c>
    </row>
    <row r="977" spans="1:2">
      <c r="A977" s="75" t="s">
        <v>932</v>
      </c>
      <c r="B977" s="47">
        <v>160</v>
      </c>
    </row>
    <row r="978" spans="1:2" hidden="1">
      <c r="A978" s="75" t="s">
        <v>933</v>
      </c>
      <c r="B978" s="47"/>
    </row>
    <row r="979" spans="1:2">
      <c r="A979" s="73" t="s">
        <v>150</v>
      </c>
      <c r="B979" s="43">
        <f>SUM(B980,B990,B1006,B1011,B1025,B1032,B1039)</f>
        <v>4445</v>
      </c>
    </row>
    <row r="980" spans="1:2" hidden="1">
      <c r="A980" s="74" t="s">
        <v>934</v>
      </c>
      <c r="B980" s="45">
        <f>SUM(B981:B989)</f>
        <v>0</v>
      </c>
    </row>
    <row r="981" spans="1:2" hidden="1">
      <c r="A981" s="75" t="s">
        <v>205</v>
      </c>
      <c r="B981" s="47"/>
    </row>
    <row r="982" spans="1:2" hidden="1">
      <c r="A982" s="75" t="s">
        <v>206</v>
      </c>
      <c r="B982" s="47"/>
    </row>
    <row r="983" spans="1:2" hidden="1">
      <c r="A983" s="75" t="s">
        <v>207</v>
      </c>
      <c r="B983" s="47"/>
    </row>
    <row r="984" spans="1:2" hidden="1">
      <c r="A984" s="75" t="s">
        <v>935</v>
      </c>
      <c r="B984" s="47"/>
    </row>
    <row r="985" spans="1:2" hidden="1">
      <c r="A985" s="75" t="s">
        <v>936</v>
      </c>
      <c r="B985" s="47"/>
    </row>
    <row r="986" spans="1:2" hidden="1">
      <c r="A986" s="75" t="s">
        <v>937</v>
      </c>
      <c r="B986" s="47"/>
    </row>
    <row r="987" spans="1:2" hidden="1">
      <c r="A987" s="75" t="s">
        <v>938</v>
      </c>
      <c r="B987" s="47"/>
    </row>
    <row r="988" spans="1:2" hidden="1">
      <c r="A988" s="75" t="s">
        <v>939</v>
      </c>
      <c r="B988" s="47"/>
    </row>
    <row r="989" spans="1:2" hidden="1">
      <c r="A989" s="75" t="s">
        <v>940</v>
      </c>
      <c r="B989" s="47"/>
    </row>
    <row r="990" spans="1:2" hidden="1">
      <c r="A990" s="74" t="s">
        <v>941</v>
      </c>
      <c r="B990" s="45">
        <f>SUM(B991:B1005)</f>
        <v>0</v>
      </c>
    </row>
    <row r="991" spans="1:2" hidden="1">
      <c r="A991" s="75" t="s">
        <v>205</v>
      </c>
      <c r="B991" s="47"/>
    </row>
    <row r="992" spans="1:2" hidden="1">
      <c r="A992" s="75" t="s">
        <v>206</v>
      </c>
      <c r="B992" s="47"/>
    </row>
    <row r="993" spans="1:2" hidden="1">
      <c r="A993" s="75" t="s">
        <v>207</v>
      </c>
      <c r="B993" s="47"/>
    </row>
    <row r="994" spans="1:2" hidden="1">
      <c r="A994" s="75" t="s">
        <v>942</v>
      </c>
      <c r="B994" s="47"/>
    </row>
    <row r="995" spans="1:2" hidden="1">
      <c r="A995" s="75" t="s">
        <v>943</v>
      </c>
      <c r="B995" s="47"/>
    </row>
    <row r="996" spans="1:2" hidden="1">
      <c r="A996" s="75" t="s">
        <v>944</v>
      </c>
      <c r="B996" s="47"/>
    </row>
    <row r="997" spans="1:2" hidden="1">
      <c r="A997" s="75" t="s">
        <v>945</v>
      </c>
      <c r="B997" s="47"/>
    </row>
    <row r="998" spans="1:2" hidden="1">
      <c r="A998" s="75" t="s">
        <v>946</v>
      </c>
      <c r="B998" s="47"/>
    </row>
    <row r="999" spans="1:2" hidden="1">
      <c r="A999" s="75" t="s">
        <v>947</v>
      </c>
      <c r="B999" s="47"/>
    </row>
    <row r="1000" spans="1:2" hidden="1">
      <c r="A1000" s="75" t="s">
        <v>948</v>
      </c>
      <c r="B1000" s="47"/>
    </row>
    <row r="1001" spans="1:2" hidden="1">
      <c r="A1001" s="75" t="s">
        <v>949</v>
      </c>
      <c r="B1001" s="47"/>
    </row>
    <row r="1002" spans="1:2" hidden="1">
      <c r="A1002" s="75" t="s">
        <v>950</v>
      </c>
      <c r="B1002" s="47"/>
    </row>
    <row r="1003" spans="1:2" hidden="1">
      <c r="A1003" s="75" t="s">
        <v>951</v>
      </c>
      <c r="B1003" s="47"/>
    </row>
    <row r="1004" spans="1:2" hidden="1">
      <c r="A1004" s="75" t="s">
        <v>952</v>
      </c>
      <c r="B1004" s="47"/>
    </row>
    <row r="1005" spans="1:2" hidden="1">
      <c r="A1005" s="75" t="s">
        <v>953</v>
      </c>
      <c r="B1005" s="47"/>
    </row>
    <row r="1006" spans="1:2" hidden="1">
      <c r="A1006" s="74" t="s">
        <v>954</v>
      </c>
      <c r="B1006" s="45">
        <f>SUM(B1007:B1010)</f>
        <v>0</v>
      </c>
    </row>
    <row r="1007" spans="1:2" hidden="1">
      <c r="A1007" s="75" t="s">
        <v>205</v>
      </c>
      <c r="B1007" s="47"/>
    </row>
    <row r="1008" spans="1:2" hidden="1">
      <c r="A1008" s="75" t="s">
        <v>206</v>
      </c>
      <c r="B1008" s="47"/>
    </row>
    <row r="1009" spans="1:2" hidden="1">
      <c r="A1009" s="75" t="s">
        <v>207</v>
      </c>
      <c r="B1009" s="47"/>
    </row>
    <row r="1010" spans="1:2" hidden="1">
      <c r="A1010" s="75" t="s">
        <v>955</v>
      </c>
      <c r="B1010" s="47"/>
    </row>
    <row r="1011" spans="1:2">
      <c r="A1011" s="74" t="s">
        <v>956</v>
      </c>
      <c r="B1011" s="45">
        <f>SUM(B1012:B1024)</f>
        <v>81</v>
      </c>
    </row>
    <row r="1012" spans="1:2">
      <c r="A1012" s="75" t="s">
        <v>205</v>
      </c>
      <c r="B1012" s="47">
        <v>81</v>
      </c>
    </row>
    <row r="1013" spans="1:2" hidden="1">
      <c r="A1013" s="75" t="s">
        <v>206</v>
      </c>
      <c r="B1013" s="47"/>
    </row>
    <row r="1014" spans="1:2" hidden="1">
      <c r="A1014" s="75" t="s">
        <v>207</v>
      </c>
      <c r="B1014" s="47"/>
    </row>
    <row r="1015" spans="1:2" hidden="1">
      <c r="A1015" s="75" t="s">
        <v>957</v>
      </c>
      <c r="B1015" s="47"/>
    </row>
    <row r="1016" spans="1:2" hidden="1">
      <c r="A1016" s="75" t="s">
        <v>958</v>
      </c>
      <c r="B1016" s="47"/>
    </row>
    <row r="1017" spans="1:2" hidden="1">
      <c r="A1017" s="75" t="s">
        <v>959</v>
      </c>
      <c r="B1017" s="47"/>
    </row>
    <row r="1018" spans="1:2" hidden="1">
      <c r="A1018" s="75" t="s">
        <v>960</v>
      </c>
      <c r="B1018" s="47"/>
    </row>
    <row r="1019" spans="1:2" hidden="1">
      <c r="A1019" s="75" t="s">
        <v>961</v>
      </c>
      <c r="B1019" s="47"/>
    </row>
    <row r="1020" spans="1:2" hidden="1">
      <c r="A1020" s="75" t="s">
        <v>962</v>
      </c>
      <c r="B1020" s="47"/>
    </row>
    <row r="1021" spans="1:2" hidden="1">
      <c r="A1021" s="75" t="s">
        <v>963</v>
      </c>
      <c r="B1021" s="47"/>
    </row>
    <row r="1022" spans="1:2" hidden="1">
      <c r="A1022" s="75" t="s">
        <v>909</v>
      </c>
      <c r="B1022" s="47"/>
    </row>
    <row r="1023" spans="1:2" hidden="1">
      <c r="A1023" s="75" t="s">
        <v>964</v>
      </c>
      <c r="B1023" s="47"/>
    </row>
    <row r="1024" spans="1:2" hidden="1">
      <c r="A1024" s="75" t="s">
        <v>965</v>
      </c>
      <c r="B1024" s="47"/>
    </row>
    <row r="1025" spans="1:2">
      <c r="A1025" s="74" t="s">
        <v>966</v>
      </c>
      <c r="B1025" s="45">
        <f>SUM(B1026:B1031)</f>
        <v>4364</v>
      </c>
    </row>
    <row r="1026" spans="1:2">
      <c r="A1026" s="75" t="s">
        <v>205</v>
      </c>
      <c r="B1026" s="47">
        <v>44</v>
      </c>
    </row>
    <row r="1027" spans="1:2" hidden="1">
      <c r="A1027" s="75" t="s">
        <v>206</v>
      </c>
      <c r="B1027" s="47"/>
    </row>
    <row r="1028" spans="1:2" hidden="1">
      <c r="A1028" s="75" t="s">
        <v>207</v>
      </c>
      <c r="B1028" s="47"/>
    </row>
    <row r="1029" spans="1:2" hidden="1">
      <c r="A1029" s="75" t="s">
        <v>967</v>
      </c>
      <c r="B1029" s="47"/>
    </row>
    <row r="1030" spans="1:2" hidden="1">
      <c r="A1030" s="75" t="s">
        <v>968</v>
      </c>
      <c r="B1030" s="47"/>
    </row>
    <row r="1031" spans="1:2">
      <c r="A1031" s="75" t="s">
        <v>969</v>
      </c>
      <c r="B1031" s="47">
        <v>4320</v>
      </c>
    </row>
    <row r="1032" spans="1:2" hidden="1">
      <c r="A1032" s="74" t="s">
        <v>970</v>
      </c>
      <c r="B1032" s="45">
        <f>SUM(B1033:B1038)</f>
        <v>0</v>
      </c>
    </row>
    <row r="1033" spans="1:2" hidden="1">
      <c r="A1033" s="75" t="s">
        <v>205</v>
      </c>
      <c r="B1033" s="47"/>
    </row>
    <row r="1034" spans="1:2" hidden="1">
      <c r="A1034" s="75" t="s">
        <v>206</v>
      </c>
      <c r="B1034" s="47"/>
    </row>
    <row r="1035" spans="1:2" hidden="1">
      <c r="A1035" s="75" t="s">
        <v>207</v>
      </c>
      <c r="B1035" s="47"/>
    </row>
    <row r="1036" spans="1:2" hidden="1">
      <c r="A1036" s="75" t="s">
        <v>971</v>
      </c>
      <c r="B1036" s="47"/>
    </row>
    <row r="1037" spans="1:2" hidden="1">
      <c r="A1037" s="75" t="s">
        <v>972</v>
      </c>
      <c r="B1037" s="47"/>
    </row>
    <row r="1038" spans="1:2" hidden="1">
      <c r="A1038" s="75" t="s">
        <v>973</v>
      </c>
      <c r="B1038" s="47"/>
    </row>
    <row r="1039" spans="1:2" hidden="1">
      <c r="A1039" s="74" t="s">
        <v>974</v>
      </c>
      <c r="B1039" s="45">
        <f>SUM(B1040:B1044)</f>
        <v>0</v>
      </c>
    </row>
    <row r="1040" spans="1:2" hidden="1">
      <c r="A1040" s="75" t="s">
        <v>975</v>
      </c>
      <c r="B1040" s="47"/>
    </row>
    <row r="1041" spans="1:2" hidden="1">
      <c r="A1041" s="75" t="s">
        <v>976</v>
      </c>
      <c r="B1041" s="47"/>
    </row>
    <row r="1042" spans="1:2" hidden="1">
      <c r="A1042" s="75" t="s">
        <v>977</v>
      </c>
      <c r="B1042" s="47"/>
    </row>
    <row r="1043" spans="1:2" hidden="1">
      <c r="A1043" s="75" t="s">
        <v>978</v>
      </c>
      <c r="B1043" s="47"/>
    </row>
    <row r="1044" spans="1:2" hidden="1">
      <c r="A1044" s="75" t="s">
        <v>979</v>
      </c>
      <c r="B1044" s="47"/>
    </row>
    <row r="1045" spans="1:2" hidden="1">
      <c r="A1045" s="73" t="s">
        <v>77</v>
      </c>
      <c r="B1045" s="43">
        <f>SUM(B1046,B1056,B1062)</f>
        <v>0</v>
      </c>
    </row>
    <row r="1046" spans="1:2" hidden="1">
      <c r="A1046" s="74" t="s">
        <v>980</v>
      </c>
      <c r="B1046" s="45">
        <f>SUM(B1047:B1055)</f>
        <v>0</v>
      </c>
    </row>
    <row r="1047" spans="1:2" hidden="1">
      <c r="A1047" s="75" t="s">
        <v>205</v>
      </c>
      <c r="B1047" s="47"/>
    </row>
    <row r="1048" spans="1:2" hidden="1">
      <c r="A1048" s="75" t="s">
        <v>206</v>
      </c>
      <c r="B1048" s="47"/>
    </row>
    <row r="1049" spans="1:2" hidden="1">
      <c r="A1049" s="75" t="s">
        <v>207</v>
      </c>
      <c r="B1049" s="47"/>
    </row>
    <row r="1050" spans="1:2" hidden="1">
      <c r="A1050" s="75" t="s">
        <v>981</v>
      </c>
      <c r="B1050" s="47"/>
    </row>
    <row r="1051" spans="1:2" hidden="1">
      <c r="A1051" s="75" t="s">
        <v>982</v>
      </c>
      <c r="B1051" s="47"/>
    </row>
    <row r="1052" spans="1:2" hidden="1">
      <c r="A1052" s="75" t="s">
        <v>983</v>
      </c>
      <c r="B1052" s="47"/>
    </row>
    <row r="1053" spans="1:2" hidden="1">
      <c r="A1053" s="75" t="s">
        <v>984</v>
      </c>
      <c r="B1053" s="47"/>
    </row>
    <row r="1054" spans="1:2" hidden="1">
      <c r="A1054" s="75" t="s">
        <v>214</v>
      </c>
      <c r="B1054" s="47"/>
    </row>
    <row r="1055" spans="1:2" hidden="1">
      <c r="A1055" s="75" t="s">
        <v>985</v>
      </c>
      <c r="B1055" s="47"/>
    </row>
    <row r="1056" spans="1:2" hidden="1">
      <c r="A1056" s="74" t="s">
        <v>986</v>
      </c>
      <c r="B1056" s="45">
        <f>SUM(B1057:B1061)</f>
        <v>0</v>
      </c>
    </row>
    <row r="1057" spans="1:2" hidden="1">
      <c r="A1057" s="75" t="s">
        <v>205</v>
      </c>
      <c r="B1057" s="47"/>
    </row>
    <row r="1058" spans="1:2" hidden="1">
      <c r="A1058" s="75" t="s">
        <v>206</v>
      </c>
      <c r="B1058" s="47"/>
    </row>
    <row r="1059" spans="1:2" hidden="1">
      <c r="A1059" s="75" t="s">
        <v>207</v>
      </c>
      <c r="B1059" s="47"/>
    </row>
    <row r="1060" spans="1:2" hidden="1">
      <c r="A1060" s="75" t="s">
        <v>987</v>
      </c>
      <c r="B1060" s="47"/>
    </row>
    <row r="1061" spans="1:2" hidden="1">
      <c r="A1061" s="75" t="s">
        <v>988</v>
      </c>
      <c r="B1061" s="47"/>
    </row>
    <row r="1062" spans="1:2" hidden="1">
      <c r="A1062" s="74" t="s">
        <v>989</v>
      </c>
      <c r="B1062" s="45">
        <f>B1063+B1064</f>
        <v>0</v>
      </c>
    </row>
    <row r="1063" spans="1:2" hidden="1">
      <c r="A1063" s="75" t="s">
        <v>990</v>
      </c>
      <c r="B1063" s="47"/>
    </row>
    <row r="1064" spans="1:2" hidden="1">
      <c r="A1064" s="75" t="s">
        <v>991</v>
      </c>
      <c r="B1064" s="47"/>
    </row>
    <row r="1065" spans="1:2">
      <c r="A1065" s="73" t="s">
        <v>78</v>
      </c>
      <c r="B1065" s="43">
        <f>SUM(B1066,B1073,B1079)</f>
        <v>3</v>
      </c>
    </row>
    <row r="1066" spans="1:2">
      <c r="A1066" s="74" t="s">
        <v>992</v>
      </c>
      <c r="B1066" s="45">
        <f>SUM(B1067:B1072)</f>
        <v>3</v>
      </c>
    </row>
    <row r="1067" spans="1:2" hidden="1">
      <c r="A1067" s="75" t="s">
        <v>205</v>
      </c>
      <c r="B1067" s="47"/>
    </row>
    <row r="1068" spans="1:2">
      <c r="A1068" s="75" t="s">
        <v>206</v>
      </c>
      <c r="B1068" s="47">
        <v>3</v>
      </c>
    </row>
    <row r="1069" spans="1:2" hidden="1">
      <c r="A1069" s="75" t="s">
        <v>207</v>
      </c>
      <c r="B1069" s="47"/>
    </row>
    <row r="1070" spans="1:2" hidden="1">
      <c r="A1070" s="75" t="s">
        <v>993</v>
      </c>
      <c r="B1070" s="47"/>
    </row>
    <row r="1071" spans="1:2" hidden="1">
      <c r="A1071" s="75" t="s">
        <v>214</v>
      </c>
      <c r="B1071" s="47"/>
    </row>
    <row r="1072" spans="1:2" hidden="1">
      <c r="A1072" s="75" t="s">
        <v>994</v>
      </c>
      <c r="B1072" s="47"/>
    </row>
    <row r="1073" spans="1:2" hidden="1">
      <c r="A1073" s="74" t="s">
        <v>995</v>
      </c>
      <c r="B1073" s="45">
        <f>SUM(B1074:B1078)</f>
        <v>0</v>
      </c>
    </row>
    <row r="1074" spans="1:2" hidden="1">
      <c r="A1074" s="75" t="s">
        <v>996</v>
      </c>
      <c r="B1074" s="47"/>
    </row>
    <row r="1075" spans="1:2" hidden="1">
      <c r="A1075" s="76" t="s">
        <v>997</v>
      </c>
      <c r="B1075" s="47"/>
    </row>
    <row r="1076" spans="1:2" hidden="1">
      <c r="A1076" s="75" t="s">
        <v>998</v>
      </c>
      <c r="B1076" s="47"/>
    </row>
    <row r="1077" spans="1:2" hidden="1">
      <c r="A1077" s="75" t="s">
        <v>999</v>
      </c>
      <c r="B1077" s="47"/>
    </row>
    <row r="1078" spans="1:2" hidden="1">
      <c r="A1078" s="75" t="s">
        <v>1000</v>
      </c>
      <c r="B1078" s="47"/>
    </row>
    <row r="1079" spans="1:2" hidden="1">
      <c r="A1079" s="74" t="s">
        <v>1001</v>
      </c>
      <c r="B1079" s="45"/>
    </row>
    <row r="1080" spans="1:2" hidden="1">
      <c r="A1080" s="73" t="s">
        <v>1002</v>
      </c>
      <c r="B1080" s="43">
        <f>SUM(B1081:B1089)</f>
        <v>0</v>
      </c>
    </row>
    <row r="1081" spans="1:2" hidden="1">
      <c r="A1081" s="75" t="s">
        <v>1003</v>
      </c>
      <c r="B1081" s="47"/>
    </row>
    <row r="1082" spans="1:2" hidden="1">
      <c r="A1082" s="75" t="s">
        <v>1004</v>
      </c>
      <c r="B1082" s="47"/>
    </row>
    <row r="1083" spans="1:2" hidden="1">
      <c r="A1083" s="75" t="s">
        <v>1005</v>
      </c>
      <c r="B1083" s="47"/>
    </row>
    <row r="1084" spans="1:2" hidden="1">
      <c r="A1084" s="75" t="s">
        <v>1006</v>
      </c>
      <c r="B1084" s="47"/>
    </row>
    <row r="1085" spans="1:2" hidden="1">
      <c r="A1085" s="75" t="s">
        <v>1007</v>
      </c>
      <c r="B1085" s="47"/>
    </row>
    <row r="1086" spans="1:2" hidden="1">
      <c r="A1086" s="75" t="s">
        <v>1008</v>
      </c>
      <c r="B1086" s="47"/>
    </row>
    <row r="1087" spans="1:2" hidden="1">
      <c r="A1087" s="75" t="s">
        <v>1009</v>
      </c>
      <c r="B1087" s="47"/>
    </row>
    <row r="1088" spans="1:2" hidden="1">
      <c r="A1088" s="75" t="s">
        <v>1010</v>
      </c>
      <c r="B1088" s="47"/>
    </row>
    <row r="1089" spans="1:2" hidden="1">
      <c r="A1089" s="75" t="s">
        <v>1011</v>
      </c>
      <c r="B1089" s="47"/>
    </row>
    <row r="1090" spans="1:2">
      <c r="A1090" s="73" t="s">
        <v>1012</v>
      </c>
      <c r="B1090" s="43">
        <f>SUM(B1091,B1118,B1133)</f>
        <v>64</v>
      </c>
    </row>
    <row r="1091" spans="1:2">
      <c r="A1091" s="74" t="s">
        <v>1013</v>
      </c>
      <c r="B1091" s="45">
        <f>SUM(B1092:B1117)</f>
        <v>44</v>
      </c>
    </row>
    <row r="1092" spans="1:2">
      <c r="A1092" s="75" t="s">
        <v>205</v>
      </c>
      <c r="B1092" s="47">
        <v>10</v>
      </c>
    </row>
    <row r="1093" spans="1:2" hidden="1">
      <c r="A1093" s="75" t="s">
        <v>206</v>
      </c>
      <c r="B1093" s="47"/>
    </row>
    <row r="1094" spans="1:2" hidden="1">
      <c r="A1094" s="75" t="s">
        <v>207</v>
      </c>
      <c r="B1094" s="47"/>
    </row>
    <row r="1095" spans="1:2" hidden="1">
      <c r="A1095" s="75" t="s">
        <v>1014</v>
      </c>
      <c r="B1095" s="47"/>
    </row>
    <row r="1096" spans="1:2" hidden="1">
      <c r="A1096" s="75" t="s">
        <v>1015</v>
      </c>
      <c r="B1096" s="47"/>
    </row>
    <row r="1097" spans="1:2" hidden="1">
      <c r="A1097" s="75" t="s">
        <v>1016</v>
      </c>
      <c r="B1097" s="47"/>
    </row>
    <row r="1098" spans="1:2">
      <c r="A1098" s="75" t="s">
        <v>1017</v>
      </c>
      <c r="B1098" s="47">
        <v>34</v>
      </c>
    </row>
    <row r="1099" spans="1:2" hidden="1">
      <c r="A1099" s="75" t="s">
        <v>1018</v>
      </c>
      <c r="B1099" s="47"/>
    </row>
    <row r="1100" spans="1:2" hidden="1">
      <c r="A1100" s="75" t="s">
        <v>1019</v>
      </c>
      <c r="B1100" s="47"/>
    </row>
    <row r="1101" spans="1:2" hidden="1">
      <c r="A1101" s="75" t="s">
        <v>1020</v>
      </c>
      <c r="B1101" s="47"/>
    </row>
    <row r="1102" spans="1:2" hidden="1">
      <c r="A1102" s="75" t="s">
        <v>1021</v>
      </c>
      <c r="B1102" s="47"/>
    </row>
    <row r="1103" spans="1:2" hidden="1">
      <c r="A1103" s="75" t="s">
        <v>1022</v>
      </c>
      <c r="B1103" s="47"/>
    </row>
    <row r="1104" spans="1:2" hidden="1">
      <c r="A1104" s="75" t="s">
        <v>1023</v>
      </c>
      <c r="B1104" s="47"/>
    </row>
    <row r="1105" spans="1:2" hidden="1">
      <c r="A1105" s="75" t="s">
        <v>1024</v>
      </c>
      <c r="B1105" s="47"/>
    </row>
    <row r="1106" spans="1:2" hidden="1">
      <c r="A1106" s="75" t="s">
        <v>1025</v>
      </c>
      <c r="B1106" s="47"/>
    </row>
    <row r="1107" spans="1:2" hidden="1">
      <c r="A1107" s="75" t="s">
        <v>1026</v>
      </c>
      <c r="B1107" s="47"/>
    </row>
    <row r="1108" spans="1:2" hidden="1">
      <c r="A1108" s="75" t="s">
        <v>1027</v>
      </c>
      <c r="B1108" s="47"/>
    </row>
    <row r="1109" spans="1:2" hidden="1">
      <c r="A1109" s="75" t="s">
        <v>1028</v>
      </c>
      <c r="B1109" s="47"/>
    </row>
    <row r="1110" spans="1:2" hidden="1">
      <c r="A1110" s="75" t="s">
        <v>1029</v>
      </c>
      <c r="B1110" s="47"/>
    </row>
    <row r="1111" spans="1:2" hidden="1">
      <c r="A1111" s="75" t="s">
        <v>1030</v>
      </c>
      <c r="B1111" s="47"/>
    </row>
    <row r="1112" spans="1:2" hidden="1">
      <c r="A1112" s="75" t="s">
        <v>1031</v>
      </c>
      <c r="B1112" s="47"/>
    </row>
    <row r="1113" spans="1:2" hidden="1">
      <c r="A1113" s="75" t="s">
        <v>1032</v>
      </c>
      <c r="B1113" s="47"/>
    </row>
    <row r="1114" spans="1:2" hidden="1">
      <c r="A1114" s="75" t="s">
        <v>1033</v>
      </c>
      <c r="B1114" s="47"/>
    </row>
    <row r="1115" spans="1:2" hidden="1">
      <c r="A1115" s="75" t="s">
        <v>1034</v>
      </c>
      <c r="B1115" s="47"/>
    </row>
    <row r="1116" spans="1:2" hidden="1">
      <c r="A1116" s="75" t="s">
        <v>214</v>
      </c>
      <c r="B1116" s="47"/>
    </row>
    <row r="1117" spans="1:2" hidden="1">
      <c r="A1117" s="75" t="s">
        <v>1035</v>
      </c>
      <c r="B1117" s="47"/>
    </row>
    <row r="1118" spans="1:2">
      <c r="A1118" s="74" t="s">
        <v>1036</v>
      </c>
      <c r="B1118" s="45">
        <f>SUM(B1119:B1132)</f>
        <v>10</v>
      </c>
    </row>
    <row r="1119" spans="1:2" hidden="1">
      <c r="A1119" s="75" t="s">
        <v>205</v>
      </c>
      <c r="B1119" s="47"/>
    </row>
    <row r="1120" spans="1:2">
      <c r="A1120" s="75" t="s">
        <v>206</v>
      </c>
      <c r="B1120" s="47">
        <v>10</v>
      </c>
    </row>
    <row r="1121" spans="1:2" hidden="1">
      <c r="A1121" s="75" t="s">
        <v>207</v>
      </c>
      <c r="B1121" s="47"/>
    </row>
    <row r="1122" spans="1:2" hidden="1">
      <c r="A1122" s="75" t="s">
        <v>1037</v>
      </c>
      <c r="B1122" s="47"/>
    </row>
    <row r="1123" spans="1:2" hidden="1">
      <c r="A1123" s="75" t="s">
        <v>1038</v>
      </c>
      <c r="B1123" s="47"/>
    </row>
    <row r="1124" spans="1:2" hidden="1">
      <c r="A1124" s="75" t="s">
        <v>1039</v>
      </c>
      <c r="B1124" s="47"/>
    </row>
    <row r="1125" spans="1:2" hidden="1">
      <c r="A1125" s="75" t="s">
        <v>1040</v>
      </c>
      <c r="B1125" s="47"/>
    </row>
    <row r="1126" spans="1:2" hidden="1">
      <c r="A1126" s="75" t="s">
        <v>1041</v>
      </c>
      <c r="B1126" s="47"/>
    </row>
    <row r="1127" spans="1:2" hidden="1">
      <c r="A1127" s="75" t="s">
        <v>1042</v>
      </c>
      <c r="B1127" s="47"/>
    </row>
    <row r="1128" spans="1:2" hidden="1">
      <c r="A1128" s="75" t="s">
        <v>1043</v>
      </c>
      <c r="B1128" s="47"/>
    </row>
    <row r="1129" spans="1:2" hidden="1">
      <c r="A1129" s="75" t="s">
        <v>1044</v>
      </c>
      <c r="B1129" s="47"/>
    </row>
    <row r="1130" spans="1:2" hidden="1">
      <c r="A1130" s="75" t="s">
        <v>1045</v>
      </c>
      <c r="B1130" s="47"/>
    </row>
    <row r="1131" spans="1:2" hidden="1">
      <c r="A1131" s="75" t="s">
        <v>1046</v>
      </c>
      <c r="B1131" s="47"/>
    </row>
    <row r="1132" spans="1:2" hidden="1">
      <c r="A1132" s="75" t="s">
        <v>1047</v>
      </c>
      <c r="B1132" s="47"/>
    </row>
    <row r="1133" spans="1:2">
      <c r="A1133" s="74" t="s">
        <v>1048</v>
      </c>
      <c r="B1133" s="45">
        <v>10</v>
      </c>
    </row>
    <row r="1134" spans="1:2">
      <c r="A1134" s="73" t="s">
        <v>1049</v>
      </c>
      <c r="B1134" s="43">
        <f>SUM(B1135,B1146,B1150)</f>
        <v>24</v>
      </c>
    </row>
    <row r="1135" spans="1:2">
      <c r="A1135" s="74" t="s">
        <v>1050</v>
      </c>
      <c r="B1135" s="45">
        <f>SUM(B1136:B1145)</f>
        <v>24</v>
      </c>
    </row>
    <row r="1136" spans="1:2" hidden="1">
      <c r="A1136" s="75" t="s">
        <v>1051</v>
      </c>
      <c r="B1136" s="47"/>
    </row>
    <row r="1137" spans="1:2" hidden="1">
      <c r="A1137" s="75" t="s">
        <v>1052</v>
      </c>
      <c r="B1137" s="47"/>
    </row>
    <row r="1138" spans="1:2" hidden="1">
      <c r="A1138" s="75" t="s">
        <v>1053</v>
      </c>
      <c r="B1138" s="47"/>
    </row>
    <row r="1139" spans="1:2" hidden="1">
      <c r="A1139" s="75" t="s">
        <v>1054</v>
      </c>
      <c r="B1139" s="47"/>
    </row>
    <row r="1140" spans="1:2" hidden="1">
      <c r="A1140" s="75" t="s">
        <v>1055</v>
      </c>
      <c r="B1140" s="47"/>
    </row>
    <row r="1141" spans="1:2">
      <c r="A1141" s="75" t="s">
        <v>1056</v>
      </c>
      <c r="B1141" s="47">
        <v>24</v>
      </c>
    </row>
    <row r="1142" spans="1:2" hidden="1">
      <c r="A1142" s="75" t="s">
        <v>1057</v>
      </c>
      <c r="B1142" s="47"/>
    </row>
    <row r="1143" spans="1:2" hidden="1">
      <c r="A1143" s="75" t="s">
        <v>1058</v>
      </c>
      <c r="B1143" s="47"/>
    </row>
    <row r="1144" spans="1:2" hidden="1">
      <c r="A1144" s="75" t="s">
        <v>1059</v>
      </c>
      <c r="B1144" s="47"/>
    </row>
    <row r="1145" spans="1:2" hidden="1">
      <c r="A1145" s="75" t="s">
        <v>1060</v>
      </c>
      <c r="B1145" s="47"/>
    </row>
    <row r="1146" spans="1:2" hidden="1">
      <c r="A1146" s="74" t="s">
        <v>1061</v>
      </c>
      <c r="B1146" s="45">
        <f>SUM(B1147:B1149)</f>
        <v>0</v>
      </c>
    </row>
    <row r="1147" spans="1:2" hidden="1">
      <c r="A1147" s="75" t="s">
        <v>1062</v>
      </c>
      <c r="B1147" s="47"/>
    </row>
    <row r="1148" spans="1:2" hidden="1">
      <c r="A1148" s="75" t="s">
        <v>1063</v>
      </c>
      <c r="B1148" s="47"/>
    </row>
    <row r="1149" spans="1:2" hidden="1">
      <c r="A1149" s="75" t="s">
        <v>1064</v>
      </c>
      <c r="B1149" s="47"/>
    </row>
    <row r="1150" spans="1:2" hidden="1">
      <c r="A1150" s="74" t="s">
        <v>1065</v>
      </c>
      <c r="B1150" s="45">
        <f>SUM(B1151:B1153)</f>
        <v>0</v>
      </c>
    </row>
    <row r="1151" spans="1:2" hidden="1">
      <c r="A1151" s="75" t="s">
        <v>1066</v>
      </c>
      <c r="B1151" s="47"/>
    </row>
    <row r="1152" spans="1:2" hidden="1">
      <c r="A1152" s="75" t="s">
        <v>1067</v>
      </c>
      <c r="B1152" s="47"/>
    </row>
    <row r="1153" spans="1:2" hidden="1">
      <c r="A1153" s="75" t="s">
        <v>1068</v>
      </c>
      <c r="B1153" s="47"/>
    </row>
    <row r="1154" spans="1:2" hidden="1">
      <c r="A1154" s="73" t="s">
        <v>1069</v>
      </c>
      <c r="B1154" s="43">
        <f>SUM(B1155,B1170,B1184,B1189,B1195)</f>
        <v>0</v>
      </c>
    </row>
    <row r="1155" spans="1:2" hidden="1">
      <c r="A1155" s="74" t="s">
        <v>1070</v>
      </c>
      <c r="B1155" s="45">
        <f>SUM(B1156:B1169)</f>
        <v>0</v>
      </c>
    </row>
    <row r="1156" spans="1:2" hidden="1">
      <c r="A1156" s="75" t="s">
        <v>205</v>
      </c>
      <c r="B1156" s="47"/>
    </row>
    <row r="1157" spans="1:2" hidden="1">
      <c r="A1157" s="75" t="s">
        <v>206</v>
      </c>
      <c r="B1157" s="47"/>
    </row>
    <row r="1158" spans="1:2" hidden="1">
      <c r="A1158" s="75" t="s">
        <v>207</v>
      </c>
      <c r="B1158" s="47"/>
    </row>
    <row r="1159" spans="1:2" hidden="1">
      <c r="A1159" s="75" t="s">
        <v>1071</v>
      </c>
      <c r="B1159" s="47"/>
    </row>
    <row r="1160" spans="1:2" hidden="1">
      <c r="A1160" s="75" t="s">
        <v>1072</v>
      </c>
      <c r="B1160" s="47"/>
    </row>
    <row r="1161" spans="1:2" hidden="1">
      <c r="A1161" s="75" t="s">
        <v>1073</v>
      </c>
      <c r="B1161" s="47"/>
    </row>
    <row r="1162" spans="1:2" hidden="1">
      <c r="A1162" s="75" t="s">
        <v>1074</v>
      </c>
      <c r="B1162" s="47"/>
    </row>
    <row r="1163" spans="1:2" hidden="1">
      <c r="A1163" s="75" t="s">
        <v>1075</v>
      </c>
      <c r="B1163" s="47"/>
    </row>
    <row r="1164" spans="1:2" hidden="1">
      <c r="A1164" s="75" t="s">
        <v>1076</v>
      </c>
      <c r="B1164" s="47"/>
    </row>
    <row r="1165" spans="1:2" hidden="1">
      <c r="A1165" s="75" t="s">
        <v>1077</v>
      </c>
      <c r="B1165" s="47"/>
    </row>
    <row r="1166" spans="1:2" hidden="1">
      <c r="A1166" s="75" t="s">
        <v>1078</v>
      </c>
      <c r="B1166" s="47"/>
    </row>
    <row r="1167" spans="1:2" hidden="1">
      <c r="A1167" s="75" t="s">
        <v>1079</v>
      </c>
      <c r="B1167" s="47"/>
    </row>
    <row r="1168" spans="1:2" hidden="1">
      <c r="A1168" s="75" t="s">
        <v>214</v>
      </c>
      <c r="B1168" s="47"/>
    </row>
    <row r="1169" spans="1:2" hidden="1">
      <c r="A1169" s="75" t="s">
        <v>1080</v>
      </c>
      <c r="B1169" s="47"/>
    </row>
    <row r="1170" spans="1:2" hidden="1">
      <c r="A1170" s="74" t="s">
        <v>1081</v>
      </c>
      <c r="B1170" s="45">
        <f>SUM(B1171:B1183)</f>
        <v>0</v>
      </c>
    </row>
    <row r="1171" spans="1:2" hidden="1">
      <c r="A1171" s="75" t="s">
        <v>205</v>
      </c>
      <c r="B1171" s="47"/>
    </row>
    <row r="1172" spans="1:2" hidden="1">
      <c r="A1172" s="75" t="s">
        <v>206</v>
      </c>
      <c r="B1172" s="47"/>
    </row>
    <row r="1173" spans="1:2" hidden="1">
      <c r="A1173" s="75" t="s">
        <v>207</v>
      </c>
      <c r="B1173" s="47"/>
    </row>
    <row r="1174" spans="1:2" hidden="1">
      <c r="A1174" s="75" t="s">
        <v>1082</v>
      </c>
      <c r="B1174" s="47"/>
    </row>
    <row r="1175" spans="1:2" hidden="1">
      <c r="A1175" s="75" t="s">
        <v>1083</v>
      </c>
      <c r="B1175" s="47"/>
    </row>
    <row r="1176" spans="1:2" hidden="1">
      <c r="A1176" s="75" t="s">
        <v>1084</v>
      </c>
      <c r="B1176" s="47"/>
    </row>
    <row r="1177" spans="1:2" hidden="1">
      <c r="A1177" s="75" t="s">
        <v>1085</v>
      </c>
      <c r="B1177" s="47"/>
    </row>
    <row r="1178" spans="1:2" hidden="1">
      <c r="A1178" s="75" t="s">
        <v>1086</v>
      </c>
      <c r="B1178" s="47"/>
    </row>
    <row r="1179" spans="1:2" hidden="1">
      <c r="A1179" s="75" t="s">
        <v>1087</v>
      </c>
      <c r="B1179" s="47"/>
    </row>
    <row r="1180" spans="1:2" hidden="1">
      <c r="A1180" s="75" t="s">
        <v>1088</v>
      </c>
      <c r="B1180" s="47"/>
    </row>
    <row r="1181" spans="1:2" hidden="1">
      <c r="A1181" s="75" t="s">
        <v>1089</v>
      </c>
      <c r="B1181" s="47"/>
    </row>
    <row r="1182" spans="1:2" hidden="1">
      <c r="A1182" s="75" t="s">
        <v>214</v>
      </c>
      <c r="B1182" s="47"/>
    </row>
    <row r="1183" spans="1:2" hidden="1">
      <c r="A1183" s="75" t="s">
        <v>1090</v>
      </c>
      <c r="B1183" s="47"/>
    </row>
    <row r="1184" spans="1:2" hidden="1">
      <c r="A1184" s="74" t="s">
        <v>1091</v>
      </c>
      <c r="B1184" s="45">
        <f>SUM(B1185:B1188)</f>
        <v>0</v>
      </c>
    </row>
    <row r="1185" spans="1:2" hidden="1">
      <c r="A1185" s="75" t="s">
        <v>1092</v>
      </c>
      <c r="B1185" s="47"/>
    </row>
    <row r="1186" spans="1:2" hidden="1">
      <c r="A1186" s="75" t="s">
        <v>1093</v>
      </c>
      <c r="B1186" s="47"/>
    </row>
    <row r="1187" spans="1:2" hidden="1">
      <c r="A1187" s="75" t="s">
        <v>1094</v>
      </c>
      <c r="B1187" s="47"/>
    </row>
    <row r="1188" spans="1:2" hidden="1">
      <c r="A1188" s="75" t="s">
        <v>1095</v>
      </c>
      <c r="B1188" s="47"/>
    </row>
    <row r="1189" spans="1:2" hidden="1">
      <c r="A1189" s="74" t="s">
        <v>1096</v>
      </c>
      <c r="B1189" s="45">
        <f>SUM(B1190:B1194)</f>
        <v>0</v>
      </c>
    </row>
    <row r="1190" spans="1:2" hidden="1">
      <c r="A1190" s="75" t="s">
        <v>1097</v>
      </c>
      <c r="B1190" s="47"/>
    </row>
    <row r="1191" spans="1:2" hidden="1">
      <c r="A1191" s="75" t="s">
        <v>1098</v>
      </c>
      <c r="B1191" s="47"/>
    </row>
    <row r="1192" spans="1:2" hidden="1">
      <c r="A1192" s="75" t="s">
        <v>1099</v>
      </c>
      <c r="B1192" s="47"/>
    </row>
    <row r="1193" spans="1:2" hidden="1">
      <c r="A1193" s="75" t="s">
        <v>1100</v>
      </c>
      <c r="B1193" s="47"/>
    </row>
    <row r="1194" spans="1:2" hidden="1">
      <c r="A1194" s="75" t="s">
        <v>1101</v>
      </c>
      <c r="B1194" s="47"/>
    </row>
    <row r="1195" spans="1:2" hidden="1">
      <c r="A1195" s="74" t="s">
        <v>1102</v>
      </c>
      <c r="B1195" s="45">
        <f>SUM(B1196:B1206)</f>
        <v>0</v>
      </c>
    </row>
    <row r="1196" spans="1:2" hidden="1">
      <c r="A1196" s="75" t="s">
        <v>1103</v>
      </c>
      <c r="B1196" s="47"/>
    </row>
    <row r="1197" spans="1:2" hidden="1">
      <c r="A1197" s="75" t="s">
        <v>1104</v>
      </c>
      <c r="B1197" s="47"/>
    </row>
    <row r="1198" spans="1:2" hidden="1">
      <c r="A1198" s="75" t="s">
        <v>1105</v>
      </c>
      <c r="B1198" s="47"/>
    </row>
    <row r="1199" spans="1:2" hidden="1">
      <c r="A1199" s="75" t="s">
        <v>1106</v>
      </c>
      <c r="B1199" s="47"/>
    </row>
    <row r="1200" spans="1:2" hidden="1">
      <c r="A1200" s="75" t="s">
        <v>1107</v>
      </c>
      <c r="B1200" s="47"/>
    </row>
    <row r="1201" spans="1:2" hidden="1">
      <c r="A1201" s="75" t="s">
        <v>1108</v>
      </c>
      <c r="B1201" s="47"/>
    </row>
    <row r="1202" spans="1:2" hidden="1">
      <c r="A1202" s="75" t="s">
        <v>1109</v>
      </c>
      <c r="B1202" s="47"/>
    </row>
    <row r="1203" spans="1:2" hidden="1">
      <c r="A1203" s="75" t="s">
        <v>1110</v>
      </c>
      <c r="B1203" s="47"/>
    </row>
    <row r="1204" spans="1:2" hidden="1">
      <c r="A1204" s="75" t="s">
        <v>1111</v>
      </c>
      <c r="B1204" s="47"/>
    </row>
    <row r="1205" spans="1:2" hidden="1">
      <c r="A1205" s="75" t="s">
        <v>1112</v>
      </c>
      <c r="B1205" s="47"/>
    </row>
    <row r="1206" spans="1:2" hidden="1">
      <c r="A1206" s="75" t="s">
        <v>1113</v>
      </c>
      <c r="B1206" s="47"/>
    </row>
    <row r="1207" spans="1:2">
      <c r="A1207" s="73" t="s">
        <v>1114</v>
      </c>
      <c r="B1207" s="43">
        <f>SUM(B1208,B1220,B1226,B1232,B1240,B1253,B1257,B1263)</f>
        <v>736</v>
      </c>
    </row>
    <row r="1208" spans="1:2">
      <c r="A1208" s="74" t="s">
        <v>1115</v>
      </c>
      <c r="B1208" s="45">
        <f>SUM(B1209:B1219)</f>
        <v>318</v>
      </c>
    </row>
    <row r="1209" spans="1:2">
      <c r="A1209" s="75" t="s">
        <v>205</v>
      </c>
      <c r="B1209" s="47">
        <v>208</v>
      </c>
    </row>
    <row r="1210" spans="1:2" hidden="1">
      <c r="A1210" s="75" t="s">
        <v>206</v>
      </c>
      <c r="B1210" s="47"/>
    </row>
    <row r="1211" spans="1:2" hidden="1">
      <c r="A1211" s="75" t="s">
        <v>207</v>
      </c>
      <c r="B1211" s="47"/>
    </row>
    <row r="1212" spans="1:2" hidden="1">
      <c r="A1212" s="75" t="s">
        <v>1116</v>
      </c>
      <c r="B1212" s="47"/>
    </row>
    <row r="1213" spans="1:2" hidden="1">
      <c r="A1213" s="75" t="s">
        <v>1117</v>
      </c>
      <c r="B1213" s="47"/>
    </row>
    <row r="1214" spans="1:2">
      <c r="A1214" s="75" t="s">
        <v>1118</v>
      </c>
      <c r="B1214" s="47">
        <v>110</v>
      </c>
    </row>
    <row r="1215" spans="1:2" hidden="1">
      <c r="A1215" s="75" t="s">
        <v>1119</v>
      </c>
      <c r="B1215" s="47"/>
    </row>
    <row r="1216" spans="1:2" hidden="1">
      <c r="A1216" s="75" t="s">
        <v>1120</v>
      </c>
      <c r="B1216" s="47"/>
    </row>
    <row r="1217" spans="1:2" hidden="1">
      <c r="A1217" s="75" t="s">
        <v>1121</v>
      </c>
      <c r="B1217" s="47"/>
    </row>
    <row r="1218" spans="1:2" hidden="1">
      <c r="A1218" s="75" t="s">
        <v>214</v>
      </c>
      <c r="B1218" s="47"/>
    </row>
    <row r="1219" spans="1:2" hidden="1">
      <c r="A1219" s="75" t="s">
        <v>1122</v>
      </c>
      <c r="B1219" s="47"/>
    </row>
    <row r="1220" spans="1:2">
      <c r="A1220" s="74" t="s">
        <v>1123</v>
      </c>
      <c r="B1220" s="45">
        <f>SUM(B1221:B1225)</f>
        <v>402</v>
      </c>
    </row>
    <row r="1221" spans="1:2" hidden="1">
      <c r="A1221" s="75" t="s">
        <v>205</v>
      </c>
      <c r="B1221" s="47"/>
    </row>
    <row r="1222" spans="1:2">
      <c r="A1222" s="75" t="s">
        <v>530</v>
      </c>
      <c r="B1222" s="47">
        <v>272</v>
      </c>
    </row>
    <row r="1223" spans="1:2" hidden="1">
      <c r="A1223" s="75" t="s">
        <v>207</v>
      </c>
      <c r="B1223" s="47"/>
    </row>
    <row r="1224" spans="1:2">
      <c r="A1224" s="75" t="s">
        <v>1124</v>
      </c>
      <c r="B1224" s="47">
        <v>110</v>
      </c>
    </row>
    <row r="1225" spans="1:2">
      <c r="A1225" s="75" t="s">
        <v>1125</v>
      </c>
      <c r="B1225" s="47">
        <v>20</v>
      </c>
    </row>
    <row r="1226" spans="1:2" hidden="1">
      <c r="A1226" s="74" t="s">
        <v>1126</v>
      </c>
      <c r="B1226" s="45">
        <f>SUM(B1227:B1231)</f>
        <v>0</v>
      </c>
    </row>
    <row r="1227" spans="1:2" hidden="1">
      <c r="A1227" s="75" t="s">
        <v>205</v>
      </c>
      <c r="B1227" s="47"/>
    </row>
    <row r="1228" spans="1:2" hidden="1">
      <c r="A1228" s="75" t="s">
        <v>206</v>
      </c>
      <c r="B1228" s="47"/>
    </row>
    <row r="1229" spans="1:2" hidden="1">
      <c r="A1229" s="75" t="s">
        <v>207</v>
      </c>
      <c r="B1229" s="47"/>
    </row>
    <row r="1230" spans="1:2" hidden="1">
      <c r="A1230" s="75" t="s">
        <v>1127</v>
      </c>
      <c r="B1230" s="47"/>
    </row>
    <row r="1231" spans="1:2" hidden="1">
      <c r="A1231" s="75" t="s">
        <v>1128</v>
      </c>
      <c r="B1231" s="47"/>
    </row>
    <row r="1232" spans="1:2" hidden="1">
      <c r="A1232" s="74" t="s">
        <v>1129</v>
      </c>
      <c r="B1232" s="45">
        <f>SUM(B1233:B1239)</f>
        <v>0</v>
      </c>
    </row>
    <row r="1233" spans="1:2" hidden="1">
      <c r="A1233" s="75" t="s">
        <v>205</v>
      </c>
      <c r="B1233" s="47"/>
    </row>
    <row r="1234" spans="1:2" hidden="1">
      <c r="A1234" s="75" t="s">
        <v>206</v>
      </c>
      <c r="B1234" s="47"/>
    </row>
    <row r="1235" spans="1:2" hidden="1">
      <c r="A1235" s="75" t="s">
        <v>207</v>
      </c>
      <c r="B1235" s="47"/>
    </row>
    <row r="1236" spans="1:2" hidden="1">
      <c r="A1236" s="75" t="s">
        <v>1130</v>
      </c>
      <c r="B1236" s="47"/>
    </row>
    <row r="1237" spans="1:2" hidden="1">
      <c r="A1237" s="75" t="s">
        <v>1131</v>
      </c>
      <c r="B1237" s="47"/>
    </row>
    <row r="1238" spans="1:2" hidden="1">
      <c r="A1238" s="75" t="s">
        <v>214</v>
      </c>
      <c r="B1238" s="47"/>
    </row>
    <row r="1239" spans="1:2" hidden="1">
      <c r="A1239" s="75" t="s">
        <v>1132</v>
      </c>
      <c r="B1239" s="47"/>
    </row>
    <row r="1240" spans="1:2" hidden="1">
      <c r="A1240" s="74" t="s">
        <v>1133</v>
      </c>
      <c r="B1240" s="45">
        <f>SUM(B1241:B1252)</f>
        <v>0</v>
      </c>
    </row>
    <row r="1241" spans="1:2" hidden="1">
      <c r="A1241" s="75" t="s">
        <v>205</v>
      </c>
      <c r="B1241" s="47"/>
    </row>
    <row r="1242" spans="1:2" hidden="1">
      <c r="A1242" s="75" t="s">
        <v>206</v>
      </c>
      <c r="B1242" s="47"/>
    </row>
    <row r="1243" spans="1:2" hidden="1">
      <c r="A1243" s="75" t="s">
        <v>207</v>
      </c>
      <c r="B1243" s="47"/>
    </row>
    <row r="1244" spans="1:2" hidden="1">
      <c r="A1244" s="75" t="s">
        <v>1134</v>
      </c>
      <c r="B1244" s="47"/>
    </row>
    <row r="1245" spans="1:2" hidden="1">
      <c r="A1245" s="75" t="s">
        <v>1135</v>
      </c>
      <c r="B1245" s="47"/>
    </row>
    <row r="1246" spans="1:2" hidden="1">
      <c r="A1246" s="75" t="s">
        <v>1136</v>
      </c>
      <c r="B1246" s="47"/>
    </row>
    <row r="1247" spans="1:2" hidden="1">
      <c r="A1247" s="75" t="s">
        <v>1137</v>
      </c>
      <c r="B1247" s="47"/>
    </row>
    <row r="1248" spans="1:2" hidden="1">
      <c r="A1248" s="75" t="s">
        <v>1138</v>
      </c>
      <c r="B1248" s="47"/>
    </row>
    <row r="1249" spans="1:2" hidden="1">
      <c r="A1249" s="75" t="s">
        <v>1139</v>
      </c>
      <c r="B1249" s="47"/>
    </row>
    <row r="1250" spans="1:2" hidden="1">
      <c r="A1250" s="75" t="s">
        <v>1140</v>
      </c>
      <c r="B1250" s="47"/>
    </row>
    <row r="1251" spans="1:2" hidden="1">
      <c r="A1251" s="75" t="s">
        <v>1141</v>
      </c>
      <c r="B1251" s="47"/>
    </row>
    <row r="1252" spans="1:2" hidden="1">
      <c r="A1252" s="75" t="s">
        <v>1142</v>
      </c>
      <c r="B1252" s="47"/>
    </row>
    <row r="1253" spans="1:2" hidden="1">
      <c r="A1253" s="74" t="s">
        <v>1143</v>
      </c>
      <c r="B1253" s="45">
        <f>SUM(B1254:B1256)</f>
        <v>0</v>
      </c>
    </row>
    <row r="1254" spans="1:2" hidden="1">
      <c r="A1254" s="75" t="s">
        <v>1144</v>
      </c>
      <c r="B1254" s="47"/>
    </row>
    <row r="1255" spans="1:2" hidden="1">
      <c r="A1255" s="75" t="s">
        <v>1145</v>
      </c>
      <c r="B1255" s="47"/>
    </row>
    <row r="1256" spans="1:2" hidden="1">
      <c r="A1256" s="75" t="s">
        <v>1146</v>
      </c>
      <c r="B1256" s="47"/>
    </row>
    <row r="1257" spans="1:2">
      <c r="A1257" s="74" t="s">
        <v>1147</v>
      </c>
      <c r="B1257" s="45">
        <f>SUM(B1258:B1262)</f>
        <v>16</v>
      </c>
    </row>
    <row r="1258" spans="1:2" hidden="1">
      <c r="A1258" s="75" t="s">
        <v>1148</v>
      </c>
      <c r="B1258" s="47"/>
    </row>
    <row r="1259" spans="1:2" hidden="1">
      <c r="A1259" s="75" t="s">
        <v>1149</v>
      </c>
      <c r="B1259" s="47"/>
    </row>
    <row r="1260" spans="1:2" hidden="1">
      <c r="A1260" s="75" t="s">
        <v>1150</v>
      </c>
      <c r="B1260" s="47"/>
    </row>
    <row r="1261" spans="1:2">
      <c r="A1261" s="75" t="s">
        <v>1151</v>
      </c>
      <c r="B1261" s="47">
        <v>6</v>
      </c>
    </row>
    <row r="1262" spans="1:2">
      <c r="A1262" s="75" t="s">
        <v>1152</v>
      </c>
      <c r="B1262" s="47">
        <v>10</v>
      </c>
    </row>
    <row r="1263" spans="1:2" hidden="1">
      <c r="A1263" s="74" t="s">
        <v>1153</v>
      </c>
      <c r="B1263" s="45"/>
    </row>
    <row r="1264" spans="1:2" hidden="1">
      <c r="A1264" s="73" t="s">
        <v>1154</v>
      </c>
      <c r="B1264" s="43"/>
    </row>
    <row r="1265" spans="1:2">
      <c r="A1265" s="73" t="s">
        <v>85</v>
      </c>
      <c r="B1265" s="43">
        <f>B1266</f>
        <v>1078</v>
      </c>
    </row>
    <row r="1266" spans="1:2">
      <c r="A1266" s="74" t="s">
        <v>1155</v>
      </c>
      <c r="B1266" s="45">
        <f>SUM(B1267:B1270)</f>
        <v>1078</v>
      </c>
    </row>
    <row r="1267" spans="1:2">
      <c r="A1267" s="75" t="s">
        <v>1156</v>
      </c>
      <c r="B1267" s="47">
        <v>1078</v>
      </c>
    </row>
    <row r="1268" spans="1:2" hidden="1">
      <c r="A1268" s="75" t="s">
        <v>1157</v>
      </c>
      <c r="B1268" s="47"/>
    </row>
    <row r="1269" spans="1:2" hidden="1">
      <c r="A1269" s="75" t="s">
        <v>1158</v>
      </c>
      <c r="B1269" s="47"/>
    </row>
    <row r="1270" spans="1:2" hidden="1">
      <c r="A1270" s="75" t="s">
        <v>1159</v>
      </c>
      <c r="B1270" s="47"/>
    </row>
    <row r="1271" spans="1:2" hidden="1">
      <c r="A1271" s="42" t="s">
        <v>1160</v>
      </c>
      <c r="B1271" s="43">
        <f>B1272</f>
        <v>0</v>
      </c>
    </row>
    <row r="1272" spans="1:2" hidden="1">
      <c r="A1272" s="49" t="s">
        <v>1161</v>
      </c>
      <c r="B1272" s="47"/>
    </row>
    <row r="1273" spans="1:2" hidden="1">
      <c r="A1273" s="42" t="s">
        <v>1162</v>
      </c>
      <c r="B1273" s="77">
        <f>SUM(B1274:B1275)</f>
        <v>0</v>
      </c>
    </row>
    <row r="1274" spans="1:2" hidden="1">
      <c r="A1274" s="49" t="s">
        <v>1163</v>
      </c>
      <c r="B1274" s="78"/>
    </row>
    <row r="1275" spans="1:2" hidden="1">
      <c r="A1275" s="49" t="s">
        <v>1011</v>
      </c>
      <c r="B1275" s="78"/>
    </row>
    <row r="1276" spans="1:2" hidden="1">
      <c r="A1276" s="49"/>
      <c r="B1276" s="78"/>
    </row>
    <row r="1277" spans="1:2" hidden="1">
      <c r="A1277" s="49"/>
      <c r="B1277" s="78"/>
    </row>
    <row r="1278" spans="1:2">
      <c r="A1278" s="79" t="s">
        <v>199</v>
      </c>
      <c r="B1278" s="77">
        <f>SUM(B5,B249,B253,B265,B356,B409,B463,B520,B640,B712,B785,B804,B915,B979,B1045,B1065,B1080,B1090,B1134,B1154,B1207,B1264,B1265,B1271,B1273)</f>
        <v>67275</v>
      </c>
    </row>
  </sheetData>
  <mergeCells count="1">
    <mergeCell ref="A1:C1"/>
  </mergeCells>
  <phoneticPr fontId="33" type="noConversion"/>
  <pageMargins left="0.70763888888888904" right="0.70763888888888904" top="0.74791666666666701" bottom="0.66805555555555596" header="0.31388888888888899" footer="0.31388888888888899"/>
  <pageSetup paperSize="9" scale="75" firstPageNumber="28" orientation="portrait" useFirstPageNumber="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30"/>
  <sheetViews>
    <sheetView topLeftCell="A13" zoomScale="80" zoomScaleNormal="80" workbookViewId="0">
      <selection activeCell="B18" sqref="B18"/>
    </sheetView>
  </sheetViews>
  <sheetFormatPr defaultColWidth="9" defaultRowHeight="15.6"/>
  <cols>
    <col min="1" max="1" width="32.3984375" style="8" customWidth="1"/>
    <col min="2" max="2" width="16.09765625" style="9" customWidth="1"/>
    <col min="3" max="3" width="27.59765625" style="10" customWidth="1"/>
    <col min="4" max="4" width="16.3984375" style="11" customWidth="1"/>
    <col min="5" max="7" width="9" style="8"/>
    <col min="8" max="8" width="10.3984375" style="8" customWidth="1"/>
    <col min="9" max="9" width="9.69921875" style="8" customWidth="1"/>
    <col min="10" max="16384" width="9" style="8"/>
  </cols>
  <sheetData>
    <row r="1" spans="1:12" ht="26.25" customHeight="1">
      <c r="A1" s="257" t="s">
        <v>1164</v>
      </c>
      <c r="B1" s="258"/>
      <c r="C1" s="258"/>
      <c r="D1" s="258"/>
    </row>
    <row r="2" spans="1:12" ht="16.5" customHeight="1">
      <c r="A2" s="12"/>
      <c r="B2" s="13"/>
      <c r="C2" s="12"/>
      <c r="D2" s="14" t="s">
        <v>24</v>
      </c>
    </row>
    <row r="3" spans="1:12" ht="36.75" customHeight="1">
      <c r="A3" s="15" t="s">
        <v>1165</v>
      </c>
      <c r="B3" s="16" t="s">
        <v>146</v>
      </c>
      <c r="C3" s="17" t="s">
        <v>1165</v>
      </c>
      <c r="D3" s="16" t="s">
        <v>146</v>
      </c>
    </row>
    <row r="4" spans="1:12" ht="27.75" customHeight="1">
      <c r="A4" s="18" t="s">
        <v>1166</v>
      </c>
      <c r="B4" s="19">
        <f>SUM(B5,B10,B19,B22)</f>
        <v>24261</v>
      </c>
      <c r="C4" s="20" t="s">
        <v>1167</v>
      </c>
      <c r="D4" s="19">
        <f>SUM(D5:D17)</f>
        <v>44739</v>
      </c>
      <c r="F4" s="21"/>
      <c r="G4" s="21"/>
      <c r="H4" s="21"/>
      <c r="I4" s="21"/>
      <c r="J4" s="21"/>
      <c r="K4" s="21"/>
    </row>
    <row r="5" spans="1:12" ht="27.75" customHeight="1">
      <c r="A5" s="22" t="s">
        <v>1168</v>
      </c>
      <c r="B5" s="23">
        <f>SUM(B6:B9)</f>
        <v>6039</v>
      </c>
      <c r="C5" s="24" t="s">
        <v>1169</v>
      </c>
      <c r="D5" s="25">
        <v>27881</v>
      </c>
      <c r="E5" s="26"/>
      <c r="F5" s="27"/>
      <c r="G5" s="28"/>
      <c r="H5" s="21"/>
      <c r="I5" s="28"/>
      <c r="J5" s="21"/>
      <c r="K5" s="21"/>
    </row>
    <row r="6" spans="1:12" ht="27.75" customHeight="1">
      <c r="A6" s="22" t="s">
        <v>1170</v>
      </c>
      <c r="B6" s="23">
        <v>4287</v>
      </c>
      <c r="C6" s="24" t="s">
        <v>1171</v>
      </c>
      <c r="D6" s="25">
        <v>5256</v>
      </c>
      <c r="E6" s="26"/>
      <c r="F6" s="27"/>
      <c r="G6" s="28"/>
      <c r="H6" s="21"/>
      <c r="I6" s="28"/>
      <c r="J6" s="21"/>
      <c r="K6" s="21"/>
      <c r="L6" s="37"/>
    </row>
    <row r="7" spans="1:12" ht="27.75" customHeight="1">
      <c r="A7" s="22" t="s">
        <v>1172</v>
      </c>
      <c r="B7" s="23">
        <v>1006</v>
      </c>
      <c r="C7" s="24" t="s">
        <v>1173</v>
      </c>
      <c r="D7" s="25">
        <v>4680</v>
      </c>
      <c r="E7" s="26"/>
      <c r="F7" s="27"/>
      <c r="G7" s="28"/>
      <c r="H7" s="21"/>
      <c r="I7" s="28"/>
      <c r="J7" s="21"/>
      <c r="K7" s="21"/>
    </row>
    <row r="8" spans="1:12" ht="27.75" customHeight="1">
      <c r="A8" s="21" t="s">
        <v>1174</v>
      </c>
      <c r="B8" s="29">
        <v>746</v>
      </c>
      <c r="C8" s="24" t="s">
        <v>1175</v>
      </c>
      <c r="D8" s="25">
        <v>3540</v>
      </c>
      <c r="E8" s="26"/>
      <c r="F8" s="27"/>
      <c r="G8" s="28"/>
      <c r="H8" s="21"/>
      <c r="I8" s="28"/>
      <c r="J8" s="21"/>
      <c r="K8" s="21"/>
    </row>
    <row r="9" spans="1:12" ht="27.75" customHeight="1">
      <c r="A9" s="21" t="s">
        <v>1176</v>
      </c>
      <c r="B9" s="29"/>
      <c r="C9" s="24" t="s">
        <v>1177</v>
      </c>
      <c r="D9" s="25">
        <v>144</v>
      </c>
      <c r="E9" s="26"/>
      <c r="F9" s="27"/>
      <c r="G9" s="28"/>
      <c r="H9" s="21"/>
      <c r="I9" s="28"/>
      <c r="J9" s="21"/>
      <c r="K9" s="21"/>
    </row>
    <row r="10" spans="1:12" ht="27.75" customHeight="1">
      <c r="A10" s="21" t="s">
        <v>1169</v>
      </c>
      <c r="B10" s="29">
        <f>SUM(B11:B18)</f>
        <v>11875</v>
      </c>
      <c r="C10" s="24" t="s">
        <v>1178</v>
      </c>
      <c r="D10" s="25"/>
      <c r="E10" s="26"/>
      <c r="F10" s="27"/>
      <c r="G10" s="28"/>
      <c r="H10" s="21"/>
      <c r="I10" s="21"/>
      <c r="J10" s="21"/>
      <c r="K10" s="21"/>
    </row>
    <row r="11" spans="1:12" ht="27.75" customHeight="1">
      <c r="A11" s="21" t="s">
        <v>1179</v>
      </c>
      <c r="B11" s="29">
        <v>931</v>
      </c>
      <c r="C11" s="24" t="s">
        <v>1180</v>
      </c>
      <c r="D11" s="25">
        <v>435</v>
      </c>
      <c r="E11" s="26"/>
      <c r="F11" s="27"/>
      <c r="G11" s="28"/>
      <c r="H11" s="21"/>
      <c r="I11" s="21"/>
      <c r="J11" s="21"/>
      <c r="K11" s="21"/>
    </row>
    <row r="12" spans="1:12" ht="27.75" customHeight="1">
      <c r="A12" s="21" t="s">
        <v>1181</v>
      </c>
      <c r="B12" s="29">
        <v>0</v>
      </c>
      <c r="C12" s="30" t="s">
        <v>1182</v>
      </c>
      <c r="D12" s="25"/>
      <c r="E12" s="26"/>
      <c r="F12" s="27"/>
      <c r="G12" s="28"/>
      <c r="H12" s="21"/>
      <c r="I12" s="21"/>
      <c r="J12" s="21"/>
      <c r="K12" s="21"/>
    </row>
    <row r="13" spans="1:12" ht="27.75" customHeight="1">
      <c r="A13" s="21" t="s">
        <v>1183</v>
      </c>
      <c r="B13" s="29">
        <v>1</v>
      </c>
      <c r="C13" s="30" t="s">
        <v>1184</v>
      </c>
      <c r="D13" s="25">
        <v>1078</v>
      </c>
      <c r="E13" s="26"/>
      <c r="F13" s="27"/>
      <c r="G13" s="28"/>
      <c r="H13" s="21"/>
      <c r="I13" s="21"/>
      <c r="J13" s="21"/>
      <c r="K13" s="21"/>
    </row>
    <row r="14" spans="1:12" ht="27.75" customHeight="1">
      <c r="A14" s="21" t="s">
        <v>1185</v>
      </c>
      <c r="B14" s="29">
        <v>10337</v>
      </c>
      <c r="C14" s="30" t="s">
        <v>1186</v>
      </c>
      <c r="D14" s="25">
        <v>1109</v>
      </c>
      <c r="E14" s="26"/>
      <c r="F14" s="27"/>
      <c r="G14" s="28"/>
      <c r="H14" s="21"/>
      <c r="I14" s="21"/>
      <c r="J14" s="21"/>
      <c r="K14" s="21"/>
    </row>
    <row r="15" spans="1:12" ht="27.75" customHeight="1">
      <c r="A15" s="21" t="s">
        <v>1187</v>
      </c>
      <c r="B15" s="29">
        <v>83</v>
      </c>
      <c r="C15" s="30" t="s">
        <v>151</v>
      </c>
      <c r="D15" s="25">
        <v>616</v>
      </c>
      <c r="E15" s="26"/>
      <c r="F15" s="27"/>
      <c r="G15" s="28"/>
      <c r="H15" s="21"/>
      <c r="I15" s="21"/>
      <c r="J15" s="21"/>
      <c r="K15" s="21"/>
    </row>
    <row r="16" spans="1:12" ht="27.75" customHeight="1">
      <c r="A16" s="21" t="s">
        <v>1188</v>
      </c>
      <c r="B16" s="29">
        <v>490</v>
      </c>
      <c r="C16" s="30" t="s">
        <v>1189</v>
      </c>
      <c r="D16" s="25"/>
      <c r="E16" s="26"/>
      <c r="F16" s="27"/>
      <c r="G16" s="28"/>
      <c r="H16" s="21"/>
      <c r="I16" s="21"/>
      <c r="J16" s="21"/>
      <c r="K16" s="21"/>
    </row>
    <row r="17" spans="1:11" ht="27.75" customHeight="1">
      <c r="A17" s="21" t="s">
        <v>1190</v>
      </c>
      <c r="B17" s="29">
        <v>0</v>
      </c>
      <c r="C17" s="30" t="s">
        <v>1191</v>
      </c>
      <c r="D17" s="25"/>
      <c r="E17" s="26"/>
      <c r="F17" s="27"/>
      <c r="G17" s="28"/>
      <c r="H17" s="21"/>
      <c r="I17" s="21"/>
      <c r="J17" s="21"/>
      <c r="K17" s="21"/>
    </row>
    <row r="18" spans="1:11" ht="27.75" customHeight="1">
      <c r="A18" s="21" t="s">
        <v>1192</v>
      </c>
      <c r="B18" s="29">
        <v>33</v>
      </c>
      <c r="C18" s="30"/>
      <c r="D18" s="25"/>
      <c r="E18" s="26"/>
      <c r="F18" s="27"/>
      <c r="G18" s="28"/>
      <c r="H18" s="21"/>
      <c r="I18" s="21"/>
      <c r="J18" s="21"/>
      <c r="K18" s="21"/>
    </row>
    <row r="19" spans="1:11" ht="27.75" customHeight="1">
      <c r="A19" s="21" t="s">
        <v>1175</v>
      </c>
      <c r="B19" s="25">
        <f>SUM(B20:B21)</f>
        <v>4830</v>
      </c>
      <c r="C19" s="31"/>
      <c r="D19" s="25"/>
      <c r="E19" s="27"/>
      <c r="F19" s="27"/>
      <c r="G19" s="28"/>
      <c r="H19" s="21"/>
      <c r="I19" s="21"/>
      <c r="J19" s="21"/>
      <c r="K19" s="21"/>
    </row>
    <row r="20" spans="1:11" ht="27.75" customHeight="1">
      <c r="A20" s="8" t="s">
        <v>1193</v>
      </c>
      <c r="B20" s="25">
        <v>1447</v>
      </c>
      <c r="C20" s="31"/>
      <c r="D20" s="25"/>
      <c r="E20" s="27"/>
      <c r="F20" s="27"/>
      <c r="G20" s="28"/>
      <c r="H20" s="21"/>
      <c r="I20" s="21"/>
      <c r="J20" s="21"/>
      <c r="K20" s="21"/>
    </row>
    <row r="21" spans="1:11" ht="27.75" customHeight="1">
      <c r="A21" s="21" t="s">
        <v>1194</v>
      </c>
      <c r="B21" s="25">
        <v>3383</v>
      </c>
      <c r="C21" s="31"/>
      <c r="D21" s="25"/>
      <c r="E21" s="27"/>
      <c r="F21" s="27"/>
      <c r="G21" s="28"/>
      <c r="H21" s="21"/>
      <c r="I21" s="21"/>
      <c r="J21" s="21"/>
      <c r="K21" s="21"/>
    </row>
    <row r="22" spans="1:11" ht="27.75" customHeight="1">
      <c r="A22" s="21" t="s">
        <v>1180</v>
      </c>
      <c r="B22" s="25">
        <f>SUM(B23:B24)</f>
        <v>1517</v>
      </c>
      <c r="C22" s="28"/>
      <c r="D22" s="25"/>
      <c r="E22" s="27"/>
      <c r="F22" s="27"/>
      <c r="G22" s="28"/>
      <c r="H22" s="21"/>
      <c r="I22" s="21"/>
      <c r="J22" s="21"/>
      <c r="K22" s="21"/>
    </row>
    <row r="23" spans="1:11" ht="27.75" customHeight="1">
      <c r="A23" s="21" t="s">
        <v>1195</v>
      </c>
      <c r="B23" s="25">
        <v>1517</v>
      </c>
      <c r="C23" s="31"/>
      <c r="D23" s="25"/>
      <c r="E23" s="27"/>
      <c r="F23" s="27"/>
      <c r="G23" s="28"/>
      <c r="H23" s="21"/>
      <c r="I23" s="21"/>
      <c r="J23" s="21"/>
      <c r="K23" s="21"/>
    </row>
    <row r="24" spans="1:11" ht="27.75" customHeight="1">
      <c r="A24" s="21" t="s">
        <v>1196</v>
      </c>
      <c r="B24" s="25"/>
      <c r="C24" s="31"/>
      <c r="D24" s="25"/>
      <c r="E24" s="27"/>
      <c r="F24" s="27"/>
      <c r="G24" s="28"/>
      <c r="H24" s="21"/>
      <c r="I24" s="21"/>
      <c r="J24" s="21"/>
      <c r="K24" s="21"/>
    </row>
    <row r="25" spans="1:11" ht="27.75" customHeight="1">
      <c r="A25" s="21"/>
      <c r="B25" s="25"/>
      <c r="C25" s="31"/>
      <c r="D25" s="25"/>
      <c r="E25" s="27"/>
      <c r="F25" s="27"/>
      <c r="G25" s="28"/>
      <c r="H25" s="21"/>
      <c r="I25" s="21"/>
      <c r="J25" s="21"/>
      <c r="K25" s="21"/>
    </row>
    <row r="26" spans="1:11" ht="27.75" customHeight="1">
      <c r="A26" s="21"/>
      <c r="B26" s="25"/>
      <c r="C26" s="31"/>
      <c r="D26" s="25"/>
      <c r="E26" s="27"/>
      <c r="F26" s="27"/>
      <c r="G26" s="28"/>
      <c r="H26" s="21"/>
      <c r="I26" s="21"/>
      <c r="J26" s="21"/>
      <c r="K26" s="21"/>
    </row>
    <row r="27" spans="1:11" ht="27.75" customHeight="1">
      <c r="A27" s="21"/>
      <c r="B27" s="25"/>
      <c r="C27" s="32"/>
      <c r="D27" s="33"/>
      <c r="E27" s="27"/>
      <c r="F27" s="27"/>
      <c r="G27" s="28"/>
      <c r="H27" s="21"/>
      <c r="I27" s="21"/>
      <c r="J27" s="21"/>
      <c r="K27" s="21"/>
    </row>
    <row r="28" spans="1:11" ht="27.75" customHeight="1">
      <c r="A28" s="21"/>
      <c r="B28" s="25"/>
      <c r="C28" s="34"/>
      <c r="D28" s="35"/>
      <c r="F28" s="21"/>
      <c r="G28" s="28"/>
      <c r="H28" s="21"/>
      <c r="I28" s="21"/>
      <c r="J28" s="21"/>
      <c r="K28" s="21"/>
    </row>
    <row r="29" spans="1:11" ht="27.75" customHeight="1">
      <c r="A29" s="36" t="s">
        <v>86</v>
      </c>
      <c r="B29" s="259">
        <f>SUM(B4,D4)</f>
        <v>69000</v>
      </c>
      <c r="C29" s="260"/>
      <c r="D29" s="261"/>
      <c r="F29" s="21"/>
      <c r="G29" s="21"/>
      <c r="H29" s="21"/>
      <c r="I29" s="21"/>
      <c r="J29" s="21"/>
      <c r="K29" s="21"/>
    </row>
    <row r="30" spans="1:11">
      <c r="A30" s="37"/>
      <c r="F30" s="21"/>
      <c r="G30" s="21"/>
      <c r="H30" s="21"/>
      <c r="I30" s="21"/>
      <c r="J30" s="21"/>
      <c r="K30" s="21"/>
    </row>
  </sheetData>
  <mergeCells count="2">
    <mergeCell ref="A1:D1"/>
    <mergeCell ref="B29:D29"/>
  </mergeCells>
  <phoneticPr fontId="33" type="noConversion"/>
  <pageMargins left="0.70763888888888904" right="0.70763888888888904" top="0.74791666666666701" bottom="0.74791666666666701" header="0.31388888888888899" footer="0.31388888888888899"/>
  <pageSetup paperSize="9" scale="80" firstPageNumber="33" orientation="portrait" useFirstPageNumber="1"/>
  <headerFooter>
    <oddFooter>&amp;C33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29"/>
  <sheetViews>
    <sheetView topLeftCell="A16" workbookViewId="0">
      <selection activeCell="A19" sqref="A19"/>
    </sheetView>
  </sheetViews>
  <sheetFormatPr defaultColWidth="9" defaultRowHeight="15.6"/>
  <cols>
    <col min="1" max="1" width="110.3984375" customWidth="1"/>
  </cols>
  <sheetData>
    <row r="1" spans="1:1" ht="23.25" customHeight="1">
      <c r="A1" s="235" t="s">
        <v>1</v>
      </c>
    </row>
    <row r="2" spans="1:1" ht="23.25" customHeight="1"/>
    <row r="3" spans="1:1" ht="23.25" customHeight="1">
      <c r="A3" s="236" t="s">
        <v>2</v>
      </c>
    </row>
    <row r="4" spans="1:1" ht="23.25" customHeight="1">
      <c r="A4" s="237" t="s">
        <v>1216</v>
      </c>
    </row>
    <row r="5" spans="1:1" ht="23.25" customHeight="1">
      <c r="A5" s="237" t="s">
        <v>3</v>
      </c>
    </row>
    <row r="6" spans="1:1" ht="23.25" customHeight="1">
      <c r="A6" s="237" t="s">
        <v>4</v>
      </c>
    </row>
    <row r="7" spans="1:1" ht="23.25" customHeight="1">
      <c r="A7" s="237" t="s">
        <v>5</v>
      </c>
    </row>
    <row r="8" spans="1:1" ht="23.25" customHeight="1">
      <c r="A8" s="237" t="s">
        <v>6</v>
      </c>
    </row>
    <row r="9" spans="1:1" ht="23.25" customHeight="1">
      <c r="A9" s="237" t="s">
        <v>7</v>
      </c>
    </row>
    <row r="10" spans="1:1" ht="23.25" customHeight="1">
      <c r="A10" s="236"/>
    </row>
    <row r="11" spans="1:1" ht="23.25" customHeight="1">
      <c r="A11" s="238" t="s">
        <v>8</v>
      </c>
    </row>
    <row r="12" spans="1:1" ht="23.25" customHeight="1">
      <c r="A12" s="237" t="s">
        <v>9</v>
      </c>
    </row>
    <row r="13" spans="1:1" ht="23.25" customHeight="1">
      <c r="A13" s="237" t="s">
        <v>10</v>
      </c>
    </row>
    <row r="14" spans="1:1" ht="23.25" customHeight="1">
      <c r="A14" s="237" t="s">
        <v>11</v>
      </c>
    </row>
    <row r="15" spans="1:1" ht="23.25" customHeight="1">
      <c r="A15" s="236"/>
    </row>
    <row r="16" spans="1:1" ht="23.25" customHeight="1">
      <c r="A16" s="236" t="s">
        <v>12</v>
      </c>
    </row>
    <row r="17" spans="1:1" ht="23.25" customHeight="1">
      <c r="A17" s="237" t="s">
        <v>13</v>
      </c>
    </row>
    <row r="18" spans="1:1" ht="23.25" customHeight="1">
      <c r="A18" s="237" t="s">
        <v>14</v>
      </c>
    </row>
    <row r="19" spans="1:1" ht="23.25" customHeight="1">
      <c r="A19" s="237" t="s">
        <v>15</v>
      </c>
    </row>
    <row r="20" spans="1:1" ht="23.25" customHeight="1">
      <c r="A20" s="239"/>
    </row>
    <row r="21" spans="1:1" ht="23.25" customHeight="1">
      <c r="A21" s="238" t="s">
        <v>16</v>
      </c>
    </row>
    <row r="22" spans="1:1" ht="23.25" customHeight="1">
      <c r="A22" s="237" t="s">
        <v>17</v>
      </c>
    </row>
    <row r="23" spans="1:1" ht="23.25" customHeight="1">
      <c r="A23" s="237" t="s">
        <v>18</v>
      </c>
    </row>
    <row r="24" spans="1:1" ht="23.25" customHeight="1">
      <c r="A24" s="239"/>
    </row>
    <row r="25" spans="1:1" ht="23.25" customHeight="1">
      <c r="A25" s="236" t="s">
        <v>19</v>
      </c>
    </row>
    <row r="26" spans="1:1" ht="23.25" customHeight="1">
      <c r="A26" s="237" t="s">
        <v>1215</v>
      </c>
    </row>
    <row r="27" spans="1:1" ht="23.25" customHeight="1">
      <c r="A27" s="237" t="s">
        <v>20</v>
      </c>
    </row>
    <row r="28" spans="1:1" ht="23.25" customHeight="1">
      <c r="A28" s="237" t="s">
        <v>21</v>
      </c>
    </row>
    <row r="29" spans="1:1" ht="23.25" customHeight="1">
      <c r="A29" s="239" t="s">
        <v>22</v>
      </c>
    </row>
  </sheetData>
  <phoneticPr fontId="33" type="noConversion"/>
  <pageMargins left="0.70763888888888904" right="0.70763888888888904" top="0.74791666666666701" bottom="0.74791666666666701" header="0.31388888888888899" footer="0.31388888888888899"/>
  <pageSetup paperSize="9" scale="9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11"/>
  <sheetViews>
    <sheetView showZeros="0" tabSelected="1" workbookViewId="0">
      <selection activeCell="C12" sqref="C12"/>
    </sheetView>
  </sheetViews>
  <sheetFormatPr defaultColWidth="12.09765625" defaultRowHeight="15.6" customHeight="1"/>
  <cols>
    <col min="1" max="1" width="27.19921875" style="1" customWidth="1"/>
    <col min="2" max="5" width="11.69921875" style="1" customWidth="1"/>
    <col min="6" max="6" width="9.69921875" style="1" customWidth="1"/>
    <col min="7" max="7" width="11.69921875" style="1" customWidth="1"/>
    <col min="8" max="8" width="10.3984375" style="1" customWidth="1"/>
    <col min="9" max="9" width="9.69921875" style="1" customWidth="1"/>
    <col min="10" max="16384" width="12.09765625" style="1"/>
  </cols>
  <sheetData>
    <row r="1" spans="1:9" ht="33.75" customHeight="1">
      <c r="A1" s="262" t="s">
        <v>1197</v>
      </c>
      <c r="B1" s="263"/>
      <c r="C1" s="263"/>
      <c r="D1" s="263"/>
      <c r="E1" s="263"/>
      <c r="F1" s="263"/>
      <c r="G1" s="263"/>
      <c r="H1" s="263"/>
      <c r="I1" s="263"/>
    </row>
    <row r="2" spans="1:9" ht="16.95" customHeight="1">
      <c r="A2" s="264"/>
      <c r="B2" s="264"/>
      <c r="C2" s="264"/>
      <c r="D2" s="264"/>
      <c r="E2" s="264"/>
      <c r="F2" s="264"/>
      <c r="G2" s="264"/>
      <c r="H2" s="264"/>
      <c r="I2" s="264"/>
    </row>
    <row r="3" spans="1:9" ht="16.95" customHeight="1">
      <c r="A3" s="264" t="s">
        <v>1198</v>
      </c>
      <c r="B3" s="264"/>
      <c r="C3" s="264"/>
      <c r="D3" s="264"/>
      <c r="E3" s="264"/>
      <c r="F3" s="264"/>
      <c r="G3" s="264"/>
      <c r="H3" s="264"/>
      <c r="I3" s="264"/>
    </row>
    <row r="4" spans="1:9" ht="39.75" customHeight="1">
      <c r="A4" s="269" t="s">
        <v>25</v>
      </c>
      <c r="B4" s="265" t="s">
        <v>1199</v>
      </c>
      <c r="C4" s="265" t="s">
        <v>1200</v>
      </c>
      <c r="D4" s="266"/>
      <c r="E4" s="266"/>
      <c r="F4" s="267"/>
      <c r="G4" s="268" t="s">
        <v>1201</v>
      </c>
      <c r="H4" s="268"/>
      <c r="I4" s="268"/>
    </row>
    <row r="5" spans="1:9" ht="39.75" customHeight="1">
      <c r="A5" s="270"/>
      <c r="B5" s="271"/>
      <c r="C5" s="2" t="s">
        <v>1202</v>
      </c>
      <c r="D5" s="3" t="s">
        <v>1203</v>
      </c>
      <c r="E5" s="4" t="s">
        <v>1204</v>
      </c>
      <c r="F5" s="3" t="s">
        <v>1205</v>
      </c>
      <c r="G5" s="3" t="s">
        <v>1202</v>
      </c>
      <c r="H5" s="3" t="s">
        <v>1206</v>
      </c>
      <c r="I5" s="4" t="s">
        <v>1207</v>
      </c>
    </row>
    <row r="6" spans="1:9" ht="36" customHeight="1">
      <c r="A6" s="5" t="s">
        <v>1208</v>
      </c>
      <c r="B6" s="6">
        <f>SUM(C6,G6)</f>
        <v>28197</v>
      </c>
      <c r="C6" s="6">
        <f>SUM(D6:F6)</f>
        <v>25197</v>
      </c>
      <c r="D6" s="6">
        <v>25197</v>
      </c>
      <c r="E6" s="6"/>
      <c r="F6" s="6"/>
      <c r="G6" s="6">
        <f>SUM(H6:I6)</f>
        <v>3000</v>
      </c>
      <c r="H6" s="6">
        <v>3000</v>
      </c>
      <c r="I6" s="6"/>
    </row>
    <row r="7" spans="1:9" ht="36" customHeight="1">
      <c r="A7" s="5" t="s">
        <v>1209</v>
      </c>
      <c r="B7" s="6">
        <f t="shared" ref="B7:B11" si="0">SUM(C7,G7)</f>
        <v>39000</v>
      </c>
      <c r="C7" s="6">
        <v>31000</v>
      </c>
      <c r="D7" s="6"/>
      <c r="E7" s="6"/>
      <c r="F7" s="6"/>
      <c r="G7" s="6">
        <v>8000</v>
      </c>
      <c r="H7" s="6"/>
      <c r="I7" s="6"/>
    </row>
    <row r="8" spans="1:9" ht="36" customHeight="1">
      <c r="A8" s="5" t="s">
        <v>1210</v>
      </c>
      <c r="B8" s="6">
        <f t="shared" si="0"/>
        <v>10900</v>
      </c>
      <c r="C8" s="6">
        <f t="shared" ref="C8:C11" si="1">SUM(D8:F8)</f>
        <v>5900</v>
      </c>
      <c r="D8" s="6">
        <v>5900</v>
      </c>
      <c r="E8" s="6"/>
      <c r="F8" s="6"/>
      <c r="G8" s="6">
        <f t="shared" ref="G8:G10" si="2">SUM(H8:I8)</f>
        <v>5000</v>
      </c>
      <c r="H8" s="6">
        <v>5000</v>
      </c>
      <c r="I8" s="7"/>
    </row>
    <row r="9" spans="1:9" ht="36" customHeight="1">
      <c r="A9" s="5" t="s">
        <v>1211</v>
      </c>
      <c r="B9" s="6">
        <f t="shared" si="0"/>
        <v>1633</v>
      </c>
      <c r="C9" s="6">
        <f t="shared" si="1"/>
        <v>1633</v>
      </c>
      <c r="D9" s="6">
        <v>1633</v>
      </c>
      <c r="E9" s="6"/>
      <c r="F9" s="6"/>
      <c r="G9" s="6">
        <f t="shared" si="2"/>
        <v>0</v>
      </c>
      <c r="H9" s="6"/>
      <c r="I9" s="6"/>
    </row>
    <row r="10" spans="1:9" ht="36" customHeight="1">
      <c r="A10" s="5" t="s">
        <v>1212</v>
      </c>
      <c r="B10" s="6">
        <f t="shared" si="0"/>
        <v>0</v>
      </c>
      <c r="C10" s="6">
        <f t="shared" si="1"/>
        <v>0</v>
      </c>
      <c r="D10" s="6"/>
      <c r="E10" s="6"/>
      <c r="F10" s="6"/>
      <c r="G10" s="6">
        <f t="shared" si="2"/>
        <v>0</v>
      </c>
      <c r="H10" s="6"/>
      <c r="I10" s="6"/>
    </row>
    <row r="11" spans="1:9" ht="36" customHeight="1">
      <c r="A11" s="5" t="s">
        <v>1213</v>
      </c>
      <c r="B11" s="6">
        <f t="shared" si="0"/>
        <v>37464</v>
      </c>
      <c r="C11" s="6">
        <f t="shared" si="1"/>
        <v>29464</v>
      </c>
      <c r="D11" s="6">
        <f t="shared" ref="D11:I11" si="3">D6+D8-D9-D10</f>
        <v>29464</v>
      </c>
      <c r="E11" s="6">
        <f t="shared" si="3"/>
        <v>0</v>
      </c>
      <c r="F11" s="6">
        <f t="shared" si="3"/>
        <v>0</v>
      </c>
      <c r="G11" s="6">
        <f t="shared" si="3"/>
        <v>8000</v>
      </c>
      <c r="H11" s="6">
        <f t="shared" si="3"/>
        <v>8000</v>
      </c>
      <c r="I11" s="6">
        <f t="shared" si="3"/>
        <v>0</v>
      </c>
    </row>
  </sheetData>
  <mergeCells count="7">
    <mergeCell ref="A1:I1"/>
    <mergeCell ref="A2:I2"/>
    <mergeCell ref="A3:I3"/>
    <mergeCell ref="C4:F4"/>
    <mergeCell ref="G4:I4"/>
    <mergeCell ref="A4:A5"/>
    <mergeCell ref="B4:B5"/>
  </mergeCells>
  <phoneticPr fontId="33" type="noConversion"/>
  <pageMargins left="0.27500000000000002" right="0.15625" top="0.74791666666666701" bottom="0.74791666666666701" header="0.31388888888888899" footer="0.31388888888888899"/>
  <pageSetup paperSize="9" scale="80" firstPageNumber="34" orientation="portrait" useFirstPageNumber="1"/>
  <headerFooter>
    <oddFooter>&amp;C34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34"/>
  <sheetViews>
    <sheetView zoomScale="85" zoomScaleNormal="85" workbookViewId="0">
      <pane xSplit="1" ySplit="3" topLeftCell="B25" activePane="bottomRight" state="frozen"/>
      <selection pane="topRight"/>
      <selection pane="bottomLeft"/>
      <selection pane="bottomRight" activeCell="E31" sqref="E31"/>
    </sheetView>
  </sheetViews>
  <sheetFormatPr defaultColWidth="9" defaultRowHeight="15.6"/>
  <cols>
    <col min="1" max="1" width="33.09765625" style="181" customWidth="1"/>
    <col min="2" max="3" width="12.19921875" style="226" customWidth="1"/>
    <col min="4" max="4" width="12.09765625" style="226" customWidth="1"/>
    <col min="5" max="5" width="11.8984375" style="181" customWidth="1"/>
    <col min="6" max="6" width="10.3984375" style="181" customWidth="1"/>
    <col min="7" max="7" width="9" style="181"/>
    <col min="8" max="8" width="10.3984375" style="181" customWidth="1"/>
    <col min="9" max="9" width="9.69921875" style="181" customWidth="1"/>
    <col min="10" max="16384" width="9" style="181"/>
  </cols>
  <sheetData>
    <row r="1" spans="1:6" ht="26.25" customHeight="1">
      <c r="A1" s="245" t="s">
        <v>1217</v>
      </c>
      <c r="B1" s="245"/>
      <c r="C1" s="245"/>
      <c r="D1" s="245"/>
      <c r="E1" s="245"/>
      <c r="F1" s="245"/>
    </row>
    <row r="2" spans="1:6" ht="19.5" customHeight="1">
      <c r="A2" s="227" t="s">
        <v>23</v>
      </c>
      <c r="B2" s="228"/>
      <c r="C2" s="228"/>
      <c r="D2" s="228"/>
      <c r="E2" s="246" t="s">
        <v>24</v>
      </c>
      <c r="F2" s="246"/>
    </row>
    <row r="3" spans="1:6" ht="43.5" customHeight="1">
      <c r="A3" s="208" t="s">
        <v>25</v>
      </c>
      <c r="B3" s="229" t="s">
        <v>26</v>
      </c>
      <c r="C3" s="229" t="s">
        <v>27</v>
      </c>
      <c r="D3" s="133" t="s">
        <v>28</v>
      </c>
      <c r="E3" s="209" t="s">
        <v>29</v>
      </c>
      <c r="F3" s="209" t="s">
        <v>30</v>
      </c>
    </row>
    <row r="4" spans="1:6" ht="22.5" customHeight="1">
      <c r="A4" s="198" t="s">
        <v>31</v>
      </c>
      <c r="B4" s="199">
        <f t="shared" ref="B4:C4" si="0">SUM(B5:B18)</f>
        <v>14572</v>
      </c>
      <c r="C4" s="199">
        <f t="shared" si="0"/>
        <v>11673</v>
      </c>
      <c r="D4" s="199">
        <f t="shared" ref="D4" si="1">SUM(D5:D18)</f>
        <v>9596</v>
      </c>
      <c r="E4" s="193">
        <f>D4/C4*100</f>
        <v>82.2068020217596</v>
      </c>
      <c r="F4" s="193">
        <f>(D4/B4-1)*100</f>
        <v>-34.1476804831183</v>
      </c>
    </row>
    <row r="5" spans="1:6" ht="22.5" customHeight="1">
      <c r="A5" s="198" t="s">
        <v>32</v>
      </c>
      <c r="B5" s="199">
        <v>5426</v>
      </c>
      <c r="C5" s="199">
        <v>4988</v>
      </c>
      <c r="D5" s="199">
        <v>3497</v>
      </c>
      <c r="E5" s="193">
        <f t="shared" ref="E5:E27" si="2">D5/C5*100</f>
        <v>70.108259823576603</v>
      </c>
      <c r="F5" s="193">
        <f t="shared" ref="F5:F34" si="3">(D5/B5-1)*100</f>
        <v>-35.551050497604102</v>
      </c>
    </row>
    <row r="6" spans="1:6" ht="22.5" customHeight="1">
      <c r="A6" s="198" t="s">
        <v>33</v>
      </c>
      <c r="B6" s="199">
        <v>486</v>
      </c>
      <c r="C6" s="199">
        <v>1200</v>
      </c>
      <c r="D6" s="199">
        <v>713</v>
      </c>
      <c r="E6" s="193"/>
      <c r="F6" s="193"/>
    </row>
    <row r="7" spans="1:6" ht="22.5" customHeight="1">
      <c r="A7" s="198" t="s">
        <v>34</v>
      </c>
      <c r="B7" s="199">
        <v>3106</v>
      </c>
      <c r="C7" s="199">
        <v>2888</v>
      </c>
      <c r="D7" s="199">
        <v>2142</v>
      </c>
      <c r="E7" s="193">
        <f t="shared" si="2"/>
        <v>74.168975069252099</v>
      </c>
      <c r="F7" s="193">
        <f t="shared" si="3"/>
        <v>-31.036703155183499</v>
      </c>
    </row>
    <row r="8" spans="1:6" ht="22.5" customHeight="1">
      <c r="A8" s="198" t="s">
        <v>35</v>
      </c>
      <c r="B8" s="199">
        <v>24</v>
      </c>
      <c r="C8" s="199">
        <v>201</v>
      </c>
      <c r="D8" s="199">
        <v>175</v>
      </c>
      <c r="E8" s="193">
        <f t="shared" si="2"/>
        <v>87.064676616915406</v>
      </c>
      <c r="F8" s="193">
        <f t="shared" si="3"/>
        <v>629.16666666666697</v>
      </c>
    </row>
    <row r="9" spans="1:6" ht="22.5" customHeight="1">
      <c r="A9" s="198" t="s">
        <v>36</v>
      </c>
      <c r="B9" s="199">
        <v>1194</v>
      </c>
      <c r="C9" s="199">
        <v>655</v>
      </c>
      <c r="D9" s="199">
        <v>591</v>
      </c>
      <c r="E9" s="193">
        <f t="shared" si="2"/>
        <v>90.229007633587798</v>
      </c>
      <c r="F9" s="193">
        <f t="shared" si="3"/>
        <v>-50.502512562814097</v>
      </c>
    </row>
    <row r="10" spans="1:6" ht="22.5" customHeight="1">
      <c r="A10" s="198" t="s">
        <v>37</v>
      </c>
      <c r="B10" s="199">
        <v>306</v>
      </c>
      <c r="C10" s="199">
        <v>324</v>
      </c>
      <c r="D10" s="199">
        <v>385</v>
      </c>
      <c r="E10" s="193">
        <f t="shared" si="2"/>
        <v>118.82716049382699</v>
      </c>
      <c r="F10" s="193">
        <f t="shared" si="3"/>
        <v>25.816993464052299</v>
      </c>
    </row>
    <row r="11" spans="1:6" ht="22.5" customHeight="1">
      <c r="A11" s="198" t="s">
        <v>38</v>
      </c>
      <c r="B11" s="199">
        <v>302</v>
      </c>
      <c r="C11" s="199">
        <v>216</v>
      </c>
      <c r="D11" s="199">
        <v>204</v>
      </c>
      <c r="E11" s="193">
        <f t="shared" si="2"/>
        <v>94.4444444444444</v>
      </c>
      <c r="F11" s="193">
        <f t="shared" si="3"/>
        <v>-32.450331125827802</v>
      </c>
    </row>
    <row r="12" spans="1:6" ht="22.5" customHeight="1">
      <c r="A12" s="198" t="s">
        <v>39</v>
      </c>
      <c r="B12" s="199">
        <v>202</v>
      </c>
      <c r="C12" s="199">
        <v>160</v>
      </c>
      <c r="D12" s="199">
        <v>199</v>
      </c>
      <c r="E12" s="193">
        <f t="shared" si="2"/>
        <v>124.375</v>
      </c>
      <c r="F12" s="193">
        <f t="shared" si="3"/>
        <v>-1.48514851485149</v>
      </c>
    </row>
    <row r="13" spans="1:6" ht="22.5" customHeight="1">
      <c r="A13" s="198" t="s">
        <v>40</v>
      </c>
      <c r="B13" s="199">
        <v>4</v>
      </c>
      <c r="C13" s="199">
        <v>27</v>
      </c>
      <c r="D13" s="199">
        <v>212</v>
      </c>
      <c r="E13" s="193">
        <f t="shared" si="2"/>
        <v>785.18518518518499</v>
      </c>
      <c r="F13" s="193">
        <f t="shared" si="3"/>
        <v>5200</v>
      </c>
    </row>
    <row r="14" spans="1:6" ht="22.5" customHeight="1">
      <c r="A14" s="198" t="s">
        <v>41</v>
      </c>
      <c r="B14" s="199">
        <v>141</v>
      </c>
      <c r="C14" s="199">
        <v>160</v>
      </c>
      <c r="D14" s="199">
        <v>145</v>
      </c>
      <c r="E14" s="193">
        <f t="shared" si="2"/>
        <v>90.625</v>
      </c>
      <c r="F14" s="193">
        <f t="shared" si="3"/>
        <v>2.8368794326241198</v>
      </c>
    </row>
    <row r="15" spans="1:6" ht="22.5" customHeight="1">
      <c r="A15" s="198" t="s">
        <v>42</v>
      </c>
      <c r="B15" s="199">
        <v>2893</v>
      </c>
      <c r="C15" s="199">
        <v>541</v>
      </c>
      <c r="D15" s="199">
        <v>862</v>
      </c>
      <c r="E15" s="193">
        <f t="shared" si="2"/>
        <v>159.33456561922401</v>
      </c>
      <c r="F15" s="193">
        <f t="shared" si="3"/>
        <v>-70.203940546145901</v>
      </c>
    </row>
    <row r="16" spans="1:6" ht="22.5" customHeight="1">
      <c r="A16" s="198" t="s">
        <v>43</v>
      </c>
      <c r="B16" s="199">
        <v>488</v>
      </c>
      <c r="C16" s="199">
        <v>313</v>
      </c>
      <c r="D16" s="199">
        <v>471</v>
      </c>
      <c r="E16" s="193">
        <f t="shared" si="2"/>
        <v>150.47923322683701</v>
      </c>
      <c r="F16" s="193">
        <f t="shared" si="3"/>
        <v>-3.4836065573770498</v>
      </c>
    </row>
    <row r="17" spans="1:6" ht="22.5" customHeight="1">
      <c r="A17" s="200" t="s">
        <v>44</v>
      </c>
      <c r="B17" s="199"/>
      <c r="C17" s="199"/>
      <c r="D17" s="199"/>
      <c r="E17" s="193"/>
      <c r="F17" s="193"/>
    </row>
    <row r="18" spans="1:6" ht="22.5" customHeight="1">
      <c r="A18" s="200" t="s">
        <v>45</v>
      </c>
      <c r="B18" s="199"/>
      <c r="C18" s="199"/>
      <c r="D18" s="199"/>
      <c r="E18" s="193"/>
      <c r="F18" s="193"/>
    </row>
    <row r="19" spans="1:6" ht="22.5" customHeight="1">
      <c r="A19" s="198" t="s">
        <v>46</v>
      </c>
      <c r="B19" s="199">
        <f>SUM(B20:B26)</f>
        <v>6154</v>
      </c>
      <c r="C19" s="199">
        <f t="shared" ref="C19:D19" si="4">SUM(C20:C26)</f>
        <v>7596</v>
      </c>
      <c r="D19" s="199">
        <f t="shared" si="4"/>
        <v>10417</v>
      </c>
      <c r="E19" s="193">
        <f t="shared" si="2"/>
        <v>137.13796735123699</v>
      </c>
      <c r="F19" s="193">
        <f t="shared" si="3"/>
        <v>69.272018199545002</v>
      </c>
    </row>
    <row r="20" spans="1:6" ht="22.5" customHeight="1">
      <c r="A20" s="198" t="s">
        <v>47</v>
      </c>
      <c r="B20" s="199">
        <v>887</v>
      </c>
      <c r="C20" s="199">
        <v>762</v>
      </c>
      <c r="D20" s="199">
        <v>471</v>
      </c>
      <c r="E20" s="193">
        <f t="shared" si="2"/>
        <v>61.811023622047202</v>
      </c>
      <c r="F20" s="193">
        <f t="shared" si="3"/>
        <v>-46.899661781285197</v>
      </c>
    </row>
    <row r="21" spans="1:6" ht="22.5" customHeight="1">
      <c r="A21" s="198" t="s">
        <v>48</v>
      </c>
      <c r="B21" s="199">
        <v>2032</v>
      </c>
      <c r="C21" s="199">
        <v>5784</v>
      </c>
      <c r="D21" s="199">
        <v>8510</v>
      </c>
      <c r="E21" s="193">
        <f t="shared" si="2"/>
        <v>147.13001383125899</v>
      </c>
      <c r="F21" s="193">
        <f t="shared" si="3"/>
        <v>318.79921259842502</v>
      </c>
    </row>
    <row r="22" spans="1:6" ht="22.5" customHeight="1">
      <c r="A22" s="198" t="s">
        <v>49</v>
      </c>
      <c r="B22" s="199">
        <v>920</v>
      </c>
      <c r="C22" s="199">
        <v>700</v>
      </c>
      <c r="D22" s="199">
        <v>676</v>
      </c>
      <c r="E22" s="193">
        <f t="shared" si="2"/>
        <v>96.571428571428598</v>
      </c>
      <c r="F22" s="193">
        <f t="shared" si="3"/>
        <v>-26.521739130434799</v>
      </c>
    </row>
    <row r="23" spans="1:6" ht="22.5" customHeight="1">
      <c r="A23" s="198" t="s">
        <v>50</v>
      </c>
      <c r="B23" s="199"/>
      <c r="C23" s="199"/>
      <c r="D23" s="199"/>
      <c r="E23" s="193"/>
      <c r="F23" s="193"/>
    </row>
    <row r="24" spans="1:6" ht="22.5" customHeight="1">
      <c r="A24" s="198" t="s">
        <v>51</v>
      </c>
      <c r="B24" s="199">
        <v>314</v>
      </c>
      <c r="C24" s="199">
        <v>200</v>
      </c>
      <c r="D24" s="199">
        <v>159</v>
      </c>
      <c r="E24" s="193">
        <f t="shared" si="2"/>
        <v>79.5</v>
      </c>
      <c r="F24" s="193">
        <f t="shared" si="3"/>
        <v>-49.363057324840803</v>
      </c>
    </row>
    <row r="25" spans="1:6" ht="22.5" customHeight="1">
      <c r="A25" s="187" t="s">
        <v>52</v>
      </c>
      <c r="B25" s="199"/>
      <c r="C25" s="199"/>
      <c r="D25" s="199"/>
      <c r="E25" s="193"/>
      <c r="F25" s="193"/>
    </row>
    <row r="26" spans="1:6" ht="22.5" customHeight="1">
      <c r="A26" s="198" t="s">
        <v>53</v>
      </c>
      <c r="B26" s="199">
        <v>2001</v>
      </c>
      <c r="C26" s="199">
        <v>150</v>
      </c>
      <c r="D26" s="199">
        <v>601</v>
      </c>
      <c r="E26" s="193">
        <f t="shared" si="2"/>
        <v>400.66666666666703</v>
      </c>
      <c r="F26" s="193">
        <f t="shared" si="3"/>
        <v>-69.9650174912544</v>
      </c>
    </row>
    <row r="27" spans="1:6" ht="22.5" customHeight="1">
      <c r="A27" s="218" t="s">
        <v>54</v>
      </c>
      <c r="B27" s="230">
        <f>SUM(B4,B19)</f>
        <v>20726</v>
      </c>
      <c r="C27" s="230">
        <f t="shared" ref="C27:D27" si="5">SUM(C4,C19)</f>
        <v>19269</v>
      </c>
      <c r="D27" s="230">
        <f t="shared" si="5"/>
        <v>20013</v>
      </c>
      <c r="E27" s="231">
        <f t="shared" si="2"/>
        <v>103.861124085318</v>
      </c>
      <c r="F27" s="232">
        <f t="shared" si="3"/>
        <v>-3.4401235163562598</v>
      </c>
    </row>
    <row r="28" spans="1:6" ht="22.5" customHeight="1">
      <c r="A28" s="211" t="s">
        <v>55</v>
      </c>
      <c r="B28" s="230">
        <f>SUM(B29:B33)</f>
        <v>99715</v>
      </c>
      <c r="C28" s="230">
        <f t="shared" ref="C28:D28" si="6">SUM(C29:C33)</f>
        <v>74398</v>
      </c>
      <c r="D28" s="230">
        <f t="shared" si="6"/>
        <v>79485</v>
      </c>
      <c r="E28" s="233">
        <f t="shared" ref="E28:E34" si="7">D28/C28*100</f>
        <v>106.837549396489</v>
      </c>
      <c r="F28" s="232">
        <f t="shared" si="3"/>
        <v>-20.287820287820299</v>
      </c>
    </row>
    <row r="29" spans="1:6" ht="22.5" customHeight="1">
      <c r="A29" s="202" t="s">
        <v>56</v>
      </c>
      <c r="B29" s="199">
        <v>86770</v>
      </c>
      <c r="C29" s="199">
        <v>67629</v>
      </c>
      <c r="D29" s="199">
        <v>71600</v>
      </c>
      <c r="E29" s="193">
        <f t="shared" si="7"/>
        <v>105.871741412708</v>
      </c>
      <c r="F29" s="193">
        <f t="shared" si="3"/>
        <v>-17.483001037224799</v>
      </c>
    </row>
    <row r="30" spans="1:6" ht="22.5" customHeight="1">
      <c r="A30" s="202" t="s">
        <v>57</v>
      </c>
      <c r="B30" s="199"/>
      <c r="C30" s="199"/>
      <c r="D30" s="199"/>
      <c r="E30" s="193"/>
      <c r="F30" s="193"/>
    </row>
    <row r="31" spans="1:6" ht="22.5" customHeight="1">
      <c r="A31" s="202" t="s">
        <v>58</v>
      </c>
      <c r="B31" s="199">
        <v>1733</v>
      </c>
      <c r="C31" s="199"/>
      <c r="D31" s="199"/>
      <c r="E31" s="193"/>
      <c r="F31" s="193">
        <f>(D31/B31-1)*100</f>
        <v>-100</v>
      </c>
    </row>
    <row r="32" spans="1:6" ht="22.5" customHeight="1">
      <c r="A32" s="202" t="s">
        <v>59</v>
      </c>
      <c r="B32" s="199">
        <v>3687</v>
      </c>
      <c r="C32" s="199">
        <v>1769</v>
      </c>
      <c r="D32" s="199">
        <v>1985</v>
      </c>
      <c r="E32" s="193">
        <f>D32/C32*100</f>
        <v>112.210288298474</v>
      </c>
      <c r="F32" s="193">
        <f>(D32/B32-1)*100</f>
        <v>-46.162191483591002</v>
      </c>
    </row>
    <row r="33" spans="1:6" s="168" customFormat="1" ht="22.5" customHeight="1">
      <c r="A33" s="202" t="s">
        <v>60</v>
      </c>
      <c r="B33" s="199">
        <v>7525</v>
      </c>
      <c r="C33" s="199">
        <v>5000</v>
      </c>
      <c r="D33" s="199">
        <v>5900</v>
      </c>
      <c r="E33" s="193">
        <f t="shared" si="7"/>
        <v>118</v>
      </c>
      <c r="F33" s="193">
        <f>(D33/B33-1)*100</f>
        <v>-21.594684385382099</v>
      </c>
    </row>
    <row r="34" spans="1:6" ht="21" customHeight="1">
      <c r="A34" s="178" t="s">
        <v>61</v>
      </c>
      <c r="B34" s="234">
        <f>SUM(B27:B28)</f>
        <v>120441</v>
      </c>
      <c r="C34" s="234">
        <f t="shared" ref="C34:D34" si="8">SUM(C27:C28)</f>
        <v>93667</v>
      </c>
      <c r="D34" s="234">
        <f t="shared" si="8"/>
        <v>99498</v>
      </c>
      <c r="E34" s="224">
        <f t="shared" si="7"/>
        <v>106.225244750019</v>
      </c>
      <c r="F34" s="225">
        <f t="shared" si="3"/>
        <v>-17.388596906369099</v>
      </c>
    </row>
  </sheetData>
  <mergeCells count="2">
    <mergeCell ref="A1:F1"/>
    <mergeCell ref="E2:F2"/>
  </mergeCells>
  <phoneticPr fontId="33" type="noConversion"/>
  <pageMargins left="0.56874999999999998" right="0.15625" top="0.53888888888888897" bottom="0.76875000000000004" header="0.33888888888888902" footer="0.51180555555555596"/>
  <pageSetup paperSize="9" scale="95" orientation="portrait" useFirstPageNumber="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35"/>
  <sheetViews>
    <sheetView showZeros="0" zoomScale="90" zoomScaleNormal="90" workbookViewId="0">
      <pane xSplit="1" ySplit="3" topLeftCell="B4" activePane="bottomRight" state="frozen"/>
      <selection pane="topRight"/>
      <selection pane="bottomLeft"/>
      <selection pane="bottomRight" activeCell="F30" sqref="F30"/>
    </sheetView>
  </sheetViews>
  <sheetFormatPr defaultColWidth="9" defaultRowHeight="15.6"/>
  <cols>
    <col min="1" max="1" width="30.19921875" customWidth="1"/>
    <col min="2" max="2" width="13.09765625" customWidth="1"/>
    <col min="3" max="5" width="12.5" customWidth="1"/>
    <col min="6" max="6" width="9" customWidth="1"/>
    <col min="7" max="7" width="15.19921875" customWidth="1"/>
    <col min="8" max="8" width="10.3984375" customWidth="1"/>
    <col min="9" max="9" width="9.69921875" customWidth="1"/>
  </cols>
  <sheetData>
    <row r="1" spans="1:7" ht="26.25" customHeight="1">
      <c r="A1" s="245" t="s">
        <v>1218</v>
      </c>
      <c r="B1" s="245"/>
      <c r="C1" s="245"/>
      <c r="D1" s="245"/>
      <c r="E1" s="245"/>
      <c r="F1" s="245"/>
    </row>
    <row r="2" spans="1:7" ht="26.25" customHeight="1">
      <c r="A2" s="105" t="s">
        <v>62</v>
      </c>
      <c r="B2" s="105"/>
      <c r="C2" s="105"/>
      <c r="D2" s="105"/>
      <c r="E2" s="246" t="s">
        <v>24</v>
      </c>
      <c r="F2" s="246"/>
    </row>
    <row r="3" spans="1:7" ht="52.5" customHeight="1">
      <c r="A3" s="208" t="s">
        <v>25</v>
      </c>
      <c r="B3" s="182" t="s">
        <v>26</v>
      </c>
      <c r="C3" s="209" t="s">
        <v>27</v>
      </c>
      <c r="D3" s="209" t="s">
        <v>28</v>
      </c>
      <c r="E3" s="209" t="s">
        <v>29</v>
      </c>
      <c r="F3" s="209" t="s">
        <v>30</v>
      </c>
      <c r="G3" s="87"/>
    </row>
    <row r="4" spans="1:7" ht="22.5" customHeight="1">
      <c r="A4" s="187" t="s">
        <v>63</v>
      </c>
      <c r="B4" s="184">
        <v>10216</v>
      </c>
      <c r="C4" s="184">
        <v>13160</v>
      </c>
      <c r="D4" s="184">
        <v>13929</v>
      </c>
      <c r="E4" s="193">
        <f>D4/C4*100</f>
        <v>105.84346504559301</v>
      </c>
      <c r="F4" s="193">
        <f>100*(D4/B4-1)</f>
        <v>36.344949099451902</v>
      </c>
      <c r="G4" s="91"/>
    </row>
    <row r="5" spans="1:7" ht="22.5" customHeight="1">
      <c r="A5" s="198" t="s">
        <v>64</v>
      </c>
      <c r="B5" s="184"/>
      <c r="C5" s="184"/>
      <c r="D5" s="184">
        <v>0</v>
      </c>
      <c r="E5" s="193"/>
      <c r="F5" s="193"/>
      <c r="G5" s="91"/>
    </row>
    <row r="6" spans="1:7" ht="22.5" customHeight="1">
      <c r="A6" s="198" t="s">
        <v>65</v>
      </c>
      <c r="B6" s="184">
        <v>107</v>
      </c>
      <c r="C6" s="184">
        <v>115</v>
      </c>
      <c r="D6" s="184">
        <v>41</v>
      </c>
      <c r="E6" s="193">
        <f t="shared" ref="E6:E33" si="0">D6/C6*100</f>
        <v>35.652173913043498</v>
      </c>
      <c r="F6" s="193">
        <f t="shared" ref="F6:F33" si="1">100*(D6/B6-1)</f>
        <v>-61.682242990654203</v>
      </c>
      <c r="G6" s="91"/>
    </row>
    <row r="7" spans="1:7" ht="22.5" customHeight="1">
      <c r="A7" s="198" t="s">
        <v>66</v>
      </c>
      <c r="B7" s="184">
        <v>10959</v>
      </c>
      <c r="C7" s="184">
        <v>12770</v>
      </c>
      <c r="D7" s="184">
        <v>13978</v>
      </c>
      <c r="E7" s="193">
        <f t="shared" si="0"/>
        <v>109.45967110415</v>
      </c>
      <c r="F7" s="193">
        <f t="shared" si="1"/>
        <v>27.5481339538279</v>
      </c>
      <c r="G7" s="91"/>
    </row>
    <row r="8" spans="1:7" ht="22.5" customHeight="1">
      <c r="A8" s="198" t="s">
        <v>67</v>
      </c>
      <c r="B8" s="184">
        <v>6532</v>
      </c>
      <c r="C8" s="184">
        <v>7452</v>
      </c>
      <c r="D8" s="184">
        <v>8192</v>
      </c>
      <c r="E8" s="193">
        <f t="shared" si="0"/>
        <v>109.930220075148</v>
      </c>
      <c r="F8" s="193">
        <f t="shared" si="1"/>
        <v>25.413349663196598</v>
      </c>
      <c r="G8" s="91"/>
    </row>
    <row r="9" spans="1:7" ht="22.5" customHeight="1">
      <c r="A9" s="198" t="s">
        <v>68</v>
      </c>
      <c r="B9" s="184">
        <v>272</v>
      </c>
      <c r="C9" s="184">
        <v>200</v>
      </c>
      <c r="D9" s="184">
        <v>172</v>
      </c>
      <c r="E9" s="193">
        <f t="shared" si="0"/>
        <v>86</v>
      </c>
      <c r="F9" s="193">
        <f t="shared" si="1"/>
        <v>-36.764705882352899</v>
      </c>
      <c r="G9" s="91"/>
    </row>
    <row r="10" spans="1:7" ht="22.5" customHeight="1">
      <c r="A10" s="198" t="s">
        <v>69</v>
      </c>
      <c r="B10" s="184">
        <v>214</v>
      </c>
      <c r="C10" s="184">
        <v>9062</v>
      </c>
      <c r="D10" s="184">
        <v>6217</v>
      </c>
      <c r="E10" s="193">
        <f t="shared" si="0"/>
        <v>68.605164422864704</v>
      </c>
      <c r="F10" s="193">
        <f t="shared" si="1"/>
        <v>2805.1401869158899</v>
      </c>
      <c r="G10" s="91"/>
    </row>
    <row r="11" spans="1:7" ht="22.5" customHeight="1">
      <c r="A11" s="198" t="s">
        <v>70</v>
      </c>
      <c r="B11" s="184">
        <v>5154</v>
      </c>
      <c r="C11" s="184">
        <v>6203</v>
      </c>
      <c r="D11" s="184">
        <v>5352</v>
      </c>
      <c r="E11" s="193">
        <f t="shared" si="0"/>
        <v>86.280831855553799</v>
      </c>
      <c r="F11" s="193">
        <f t="shared" si="1"/>
        <v>3.84167636786961</v>
      </c>
      <c r="G11" s="91"/>
    </row>
    <row r="12" spans="1:7" ht="22.5" customHeight="1">
      <c r="A12" s="187" t="s">
        <v>71</v>
      </c>
      <c r="B12" s="184">
        <v>2593</v>
      </c>
      <c r="C12" s="184">
        <v>1066</v>
      </c>
      <c r="D12" s="184">
        <v>2871</v>
      </c>
      <c r="E12" s="193">
        <f t="shared" si="0"/>
        <v>269.32457786116299</v>
      </c>
      <c r="F12" s="193">
        <f t="shared" si="1"/>
        <v>10.721172387196299</v>
      </c>
      <c r="G12" s="91"/>
    </row>
    <row r="13" spans="1:7" ht="22.5" customHeight="1">
      <c r="A13" s="198" t="s">
        <v>72</v>
      </c>
      <c r="B13" s="184">
        <v>8152</v>
      </c>
      <c r="C13" s="184">
        <v>901</v>
      </c>
      <c r="D13" s="184">
        <v>957</v>
      </c>
      <c r="E13" s="193">
        <f t="shared" si="0"/>
        <v>106.215316315205</v>
      </c>
      <c r="F13" s="193">
        <f t="shared" si="1"/>
        <v>-88.260549558390593</v>
      </c>
      <c r="G13" s="91"/>
    </row>
    <row r="14" spans="1:7" ht="22.5" customHeight="1">
      <c r="A14" s="198" t="s">
        <v>73</v>
      </c>
      <c r="B14" s="184">
        <v>39694</v>
      </c>
      <c r="C14" s="184">
        <v>2494</v>
      </c>
      <c r="D14" s="184">
        <v>7409</v>
      </c>
      <c r="E14" s="193">
        <f t="shared" si="0"/>
        <v>297.07297514033701</v>
      </c>
      <c r="F14" s="193">
        <f t="shared" si="1"/>
        <v>-81.334710535597296</v>
      </c>
      <c r="G14" s="91"/>
    </row>
    <row r="15" spans="1:7" ht="22.5" customHeight="1">
      <c r="A15" s="198" t="s">
        <v>74</v>
      </c>
      <c r="B15" s="184">
        <v>3253</v>
      </c>
      <c r="C15" s="184">
        <v>4256</v>
      </c>
      <c r="D15" s="184">
        <v>3966</v>
      </c>
      <c r="E15" s="193">
        <f t="shared" si="0"/>
        <v>93.186090225563902</v>
      </c>
      <c r="F15" s="193">
        <f t="shared" si="1"/>
        <v>21.9182293267753</v>
      </c>
      <c r="G15" s="91"/>
    </row>
    <row r="16" spans="1:7" ht="22.5" customHeight="1">
      <c r="A16" s="198" t="s">
        <v>75</v>
      </c>
      <c r="B16" s="184">
        <v>279</v>
      </c>
      <c r="C16" s="184">
        <v>230</v>
      </c>
      <c r="D16" s="184">
        <v>171</v>
      </c>
      <c r="E16" s="193">
        <f t="shared" si="0"/>
        <v>74.347826086956502</v>
      </c>
      <c r="F16" s="193">
        <f t="shared" si="1"/>
        <v>-38.709677419354797</v>
      </c>
      <c r="G16" s="91"/>
    </row>
    <row r="17" spans="1:7" ht="22.5" customHeight="1">
      <c r="A17" s="198" t="s">
        <v>76</v>
      </c>
      <c r="B17" s="184">
        <v>153</v>
      </c>
      <c r="C17" s="184">
        <v>1647</v>
      </c>
      <c r="D17" s="184">
        <v>231</v>
      </c>
      <c r="E17" s="193">
        <f t="shared" si="0"/>
        <v>14.0255009107468</v>
      </c>
      <c r="F17" s="193">
        <f t="shared" si="1"/>
        <v>50.980392156862699</v>
      </c>
      <c r="G17" s="91"/>
    </row>
    <row r="18" spans="1:7" ht="22.5" customHeight="1">
      <c r="A18" s="198" t="s">
        <v>77</v>
      </c>
      <c r="B18" s="184">
        <v>32</v>
      </c>
      <c r="C18" s="184"/>
      <c r="D18" s="184">
        <v>0</v>
      </c>
      <c r="E18" s="193"/>
      <c r="F18" s="193">
        <f t="shared" si="1"/>
        <v>-100</v>
      </c>
      <c r="G18" s="91"/>
    </row>
    <row r="19" spans="1:7" ht="22.5" customHeight="1">
      <c r="A19" s="198" t="s">
        <v>78</v>
      </c>
      <c r="B19" s="184">
        <v>2</v>
      </c>
      <c r="C19" s="184">
        <v>2</v>
      </c>
      <c r="D19" s="184">
        <v>1</v>
      </c>
      <c r="E19" s="193">
        <f t="shared" si="0"/>
        <v>50</v>
      </c>
      <c r="F19" s="193">
        <f t="shared" si="1"/>
        <v>-50</v>
      </c>
      <c r="G19" s="91"/>
    </row>
    <row r="20" spans="1:7" ht="22.5" customHeight="1">
      <c r="A20" s="198" t="s">
        <v>79</v>
      </c>
      <c r="B20" s="184">
        <v>37</v>
      </c>
      <c r="C20" s="184">
        <v>56</v>
      </c>
      <c r="D20" s="184">
        <v>61</v>
      </c>
      <c r="E20" s="193">
        <f t="shared" si="0"/>
        <v>108.928571428571</v>
      </c>
      <c r="F20" s="193">
        <f t="shared" si="1"/>
        <v>64.864864864864899</v>
      </c>
      <c r="G20" s="91"/>
    </row>
    <row r="21" spans="1:7" ht="22.5" customHeight="1">
      <c r="A21" s="198" t="s">
        <v>80</v>
      </c>
      <c r="B21" s="184">
        <v>119</v>
      </c>
      <c r="C21" s="184">
        <v>31</v>
      </c>
      <c r="D21" s="184">
        <v>29</v>
      </c>
      <c r="E21" s="193">
        <f t="shared" si="0"/>
        <v>93.548387096774206</v>
      </c>
      <c r="F21" s="193">
        <f t="shared" si="1"/>
        <v>-75.630252100840295</v>
      </c>
      <c r="G21" s="91"/>
    </row>
    <row r="22" spans="1:7" ht="22.5" customHeight="1">
      <c r="A22" s="187" t="s">
        <v>81</v>
      </c>
      <c r="B22" s="188"/>
      <c r="C22" s="184"/>
      <c r="D22" s="188"/>
      <c r="E22" s="193"/>
      <c r="F22" s="193"/>
      <c r="G22" s="91"/>
    </row>
    <row r="23" spans="1:7" ht="22.5" customHeight="1">
      <c r="A23" s="187" t="s">
        <v>82</v>
      </c>
      <c r="B23" s="188"/>
      <c r="C23" s="192">
        <v>713</v>
      </c>
      <c r="D23" s="188">
        <v>665</v>
      </c>
      <c r="E23" s="193">
        <f t="shared" si="0"/>
        <v>93.267882187938298</v>
      </c>
      <c r="F23" s="193"/>
      <c r="G23" s="91"/>
    </row>
    <row r="24" spans="1:7" ht="22.5" customHeight="1">
      <c r="A24" s="198" t="s">
        <v>83</v>
      </c>
      <c r="B24" s="188"/>
      <c r="C24" s="192">
        <v>100</v>
      </c>
      <c r="D24" s="188"/>
      <c r="E24" s="193">
        <f t="shared" si="0"/>
        <v>0</v>
      </c>
      <c r="F24" s="193"/>
      <c r="G24" s="91"/>
    </row>
    <row r="25" spans="1:7" ht="22.5" customHeight="1">
      <c r="A25" s="198" t="s">
        <v>84</v>
      </c>
      <c r="B25" s="188">
        <v>44</v>
      </c>
      <c r="C25" s="192">
        <v>64</v>
      </c>
      <c r="D25" s="188">
        <v>69</v>
      </c>
      <c r="E25" s="193">
        <f t="shared" si="0"/>
        <v>107.8125</v>
      </c>
      <c r="F25" s="193">
        <f t="shared" si="1"/>
        <v>56.818181818181799</v>
      </c>
      <c r="G25" s="91"/>
    </row>
    <row r="26" spans="1:7" ht="22.5" customHeight="1">
      <c r="A26" s="187" t="s">
        <v>85</v>
      </c>
      <c r="B26" s="188">
        <v>674</v>
      </c>
      <c r="C26" s="192">
        <v>896</v>
      </c>
      <c r="D26" s="188">
        <v>1008</v>
      </c>
      <c r="E26" s="193">
        <f t="shared" ref="E26:E31" si="2">D26/C26*100</f>
        <v>112.5</v>
      </c>
      <c r="F26" s="193">
        <f t="shared" ref="F26:F31" si="3">100*(D26/B26-1)</f>
        <v>49.554896142433201</v>
      </c>
      <c r="G26" s="91"/>
    </row>
    <row r="27" spans="1:7" ht="22.5" customHeight="1">
      <c r="A27" s="218" t="s">
        <v>86</v>
      </c>
      <c r="B27" s="219">
        <f>SUM(B4:B26)</f>
        <v>88486</v>
      </c>
      <c r="C27" s="219">
        <f t="shared" ref="C27:D27" si="4">SUM(C4:C26)</f>
        <v>61418</v>
      </c>
      <c r="D27" s="219">
        <f t="shared" si="4"/>
        <v>65319</v>
      </c>
      <c r="E27" s="220">
        <f t="shared" si="2"/>
        <v>106.35155817512801</v>
      </c>
      <c r="F27" s="220">
        <f t="shared" si="3"/>
        <v>-26.181542842935599</v>
      </c>
      <c r="G27" s="91"/>
    </row>
    <row r="28" spans="1:7" ht="22.5" customHeight="1">
      <c r="A28" s="211" t="s">
        <v>87</v>
      </c>
      <c r="B28" s="221">
        <f>SUM(B29:B32)</f>
        <v>31955</v>
      </c>
      <c r="C28" s="221">
        <f t="shared" ref="C28:D28" si="5">SUM(C29:C32)</f>
        <v>32249</v>
      </c>
      <c r="D28" s="221">
        <f t="shared" si="5"/>
        <v>34179</v>
      </c>
      <c r="E28" s="220">
        <f t="shared" si="2"/>
        <v>105.98468169555601</v>
      </c>
      <c r="F28" s="220">
        <f t="shared" si="3"/>
        <v>6.9597872007510597</v>
      </c>
      <c r="G28" s="91"/>
    </row>
    <row r="29" spans="1:7" ht="22.5" customHeight="1">
      <c r="A29" s="143" t="s">
        <v>88</v>
      </c>
      <c r="B29" s="188">
        <v>30426</v>
      </c>
      <c r="C29" s="192">
        <v>30616</v>
      </c>
      <c r="D29" s="184">
        <v>30616</v>
      </c>
      <c r="E29" s="193">
        <f t="shared" si="2"/>
        <v>100</v>
      </c>
      <c r="F29" s="193">
        <f t="shared" si="3"/>
        <v>0.62446591730755996</v>
      </c>
      <c r="G29" s="91"/>
    </row>
    <row r="30" spans="1:7" ht="22.5" customHeight="1">
      <c r="A30" s="198" t="s">
        <v>89</v>
      </c>
      <c r="B30" s="188"/>
      <c r="C30" s="192"/>
      <c r="D30" s="184">
        <v>1930</v>
      </c>
      <c r="E30" s="193"/>
      <c r="F30" s="193"/>
      <c r="G30" s="91"/>
    </row>
    <row r="31" spans="1:7" s="168" customFormat="1" ht="22.5" customHeight="1">
      <c r="A31" s="143" t="s">
        <v>90</v>
      </c>
      <c r="B31" s="188">
        <v>1529</v>
      </c>
      <c r="C31" s="192">
        <v>1633</v>
      </c>
      <c r="D31" s="184">
        <v>1633</v>
      </c>
      <c r="E31" s="193">
        <f t="shared" si="2"/>
        <v>100</v>
      </c>
      <c r="F31" s="193">
        <f t="shared" si="3"/>
        <v>6.8018312622629296</v>
      </c>
      <c r="G31" s="222"/>
    </row>
    <row r="32" spans="1:7" ht="22.5" customHeight="1">
      <c r="A32" s="143" t="s">
        <v>91</v>
      </c>
      <c r="B32" s="188"/>
      <c r="C32" s="192"/>
      <c r="D32" s="184"/>
      <c r="E32" s="193"/>
      <c r="F32" s="193"/>
      <c r="G32" s="91"/>
    </row>
    <row r="33" spans="1:7" ht="21" customHeight="1">
      <c r="A33" s="223" t="s">
        <v>92</v>
      </c>
      <c r="B33" s="213">
        <f>SUM(B27:B28)</f>
        <v>120441</v>
      </c>
      <c r="C33" s="213">
        <f t="shared" ref="C33:D33" si="6">SUM(C27:C28)</f>
        <v>93667</v>
      </c>
      <c r="D33" s="213">
        <f t="shared" si="6"/>
        <v>99498</v>
      </c>
      <c r="E33" s="224">
        <f t="shared" si="0"/>
        <v>106.225244750019</v>
      </c>
      <c r="F33" s="225">
        <f t="shared" si="1"/>
        <v>-17.388596906369099</v>
      </c>
      <c r="G33" s="91"/>
    </row>
    <row r="35" spans="1:7">
      <c r="B35" s="87"/>
      <c r="C35" s="165"/>
    </row>
  </sheetData>
  <mergeCells count="2">
    <mergeCell ref="A1:F1"/>
    <mergeCell ref="E2:F2"/>
  </mergeCells>
  <phoneticPr fontId="33" type="noConversion"/>
  <pageMargins left="0.58888888888888902" right="0.27500000000000002" top="0.98402777777777795" bottom="0.94374999999999998" header="0.51180555555555596" footer="0.51180555555555596"/>
  <pageSetup paperSize="9" scale="90" firstPageNumber="2" orientation="portrait" useFirstPageNumber="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24"/>
  <sheetViews>
    <sheetView topLeftCell="A4" zoomScale="90" zoomScaleNormal="90" workbookViewId="0">
      <selection activeCell="D22" sqref="D22"/>
    </sheetView>
  </sheetViews>
  <sheetFormatPr defaultColWidth="9" defaultRowHeight="15.6"/>
  <cols>
    <col min="1" max="1" width="44.69921875" customWidth="1"/>
    <col min="2" max="4" width="13.5" customWidth="1"/>
    <col min="8" max="8" width="10.3984375" customWidth="1"/>
    <col min="9" max="9" width="9.69921875" customWidth="1"/>
  </cols>
  <sheetData>
    <row r="1" spans="1:6" ht="26.25" customHeight="1">
      <c r="A1" s="245" t="s">
        <v>1219</v>
      </c>
      <c r="B1" s="247"/>
      <c r="C1" s="247"/>
      <c r="D1" s="247"/>
    </row>
    <row r="2" spans="1:6" ht="19.5" customHeight="1">
      <c r="A2" s="81" t="s">
        <v>93</v>
      </c>
      <c r="B2" s="81"/>
      <c r="C2" s="248" t="s">
        <v>24</v>
      </c>
      <c r="D2" s="248"/>
    </row>
    <row r="3" spans="1:6" ht="52.5" customHeight="1">
      <c r="A3" s="84" t="s">
        <v>25</v>
      </c>
      <c r="B3" s="86" t="s">
        <v>26</v>
      </c>
      <c r="C3" s="182" t="s">
        <v>28</v>
      </c>
      <c r="D3" s="86" t="s">
        <v>30</v>
      </c>
      <c r="E3" s="87"/>
    </row>
    <row r="4" spans="1:6" ht="22.5" customHeight="1">
      <c r="A4" s="162" t="s">
        <v>94</v>
      </c>
      <c r="B4" s="163"/>
      <c r="C4" s="205"/>
      <c r="D4" s="90"/>
      <c r="E4" s="91"/>
      <c r="F4" s="92"/>
    </row>
    <row r="5" spans="1:6" ht="22.5" customHeight="1">
      <c r="A5" s="162" t="s">
        <v>95</v>
      </c>
      <c r="B5" s="184">
        <v>875</v>
      </c>
      <c r="C5" s="184">
        <v>3402</v>
      </c>
      <c r="D5" s="90">
        <f>(C5/B5-1)*100</f>
        <v>288.8</v>
      </c>
      <c r="E5" s="91"/>
      <c r="F5" s="92"/>
    </row>
    <row r="6" spans="1:6" ht="22.5" customHeight="1">
      <c r="A6" s="162" t="s">
        <v>96</v>
      </c>
      <c r="B6" s="156"/>
      <c r="C6" s="156"/>
      <c r="D6" s="90"/>
      <c r="E6" s="91"/>
      <c r="F6" s="92"/>
    </row>
    <row r="7" spans="1:6" ht="22.5" customHeight="1">
      <c r="A7" s="162" t="s">
        <v>97</v>
      </c>
      <c r="B7" s="156">
        <v>19</v>
      </c>
      <c r="C7" s="156">
        <v>421</v>
      </c>
      <c r="D7" s="166"/>
      <c r="E7" s="91"/>
      <c r="F7" s="92"/>
    </row>
    <row r="8" spans="1:6" ht="22.5" customHeight="1">
      <c r="A8" s="162" t="s">
        <v>98</v>
      </c>
      <c r="B8" s="156">
        <v>188</v>
      </c>
      <c r="C8" s="156">
        <v>230</v>
      </c>
      <c r="D8" s="166"/>
      <c r="E8" s="91"/>
      <c r="F8" s="92"/>
    </row>
    <row r="9" spans="1:6" ht="22.5" customHeight="1">
      <c r="A9" s="162" t="s">
        <v>99</v>
      </c>
      <c r="B9" s="156"/>
      <c r="C9" s="156"/>
      <c r="D9" s="166"/>
      <c r="E9" s="91"/>
      <c r="F9" s="92"/>
    </row>
    <row r="10" spans="1:6" ht="22.5" customHeight="1">
      <c r="A10" s="162" t="s">
        <v>100</v>
      </c>
      <c r="B10" s="156"/>
      <c r="C10" s="156"/>
      <c r="D10" s="166"/>
      <c r="E10" s="91"/>
      <c r="F10" s="92"/>
    </row>
    <row r="11" spans="1:6" ht="22.5" customHeight="1">
      <c r="A11" s="162" t="s">
        <v>101</v>
      </c>
      <c r="B11" s="206"/>
      <c r="C11" s="206">
        <v>129</v>
      </c>
      <c r="D11" s="90"/>
      <c r="E11" s="91"/>
      <c r="F11" s="92"/>
    </row>
    <row r="12" spans="1:6" ht="22.5" customHeight="1">
      <c r="A12" s="162"/>
      <c r="B12" s="206"/>
      <c r="C12" s="206"/>
      <c r="D12" s="90"/>
      <c r="E12" s="91"/>
      <c r="F12" s="92"/>
    </row>
    <row r="13" spans="1:6" ht="22.5" customHeight="1">
      <c r="A13" s="162"/>
      <c r="B13" s="206"/>
      <c r="C13" s="206"/>
      <c r="D13" s="90"/>
      <c r="E13" s="91"/>
      <c r="F13" s="92"/>
    </row>
    <row r="14" spans="1:6" ht="22.5" customHeight="1">
      <c r="A14" s="162"/>
      <c r="B14" s="206"/>
      <c r="C14" s="206"/>
      <c r="D14" s="90"/>
      <c r="E14" s="91"/>
      <c r="F14" s="92"/>
    </row>
    <row r="15" spans="1:6" ht="22.5" customHeight="1">
      <c r="A15" s="87"/>
      <c r="B15" s="206"/>
      <c r="C15" s="206"/>
      <c r="D15" s="90"/>
      <c r="E15" s="91"/>
      <c r="F15" s="92"/>
    </row>
    <row r="16" spans="1:6" ht="22.5" customHeight="1">
      <c r="A16" s="87"/>
      <c r="B16" s="206"/>
      <c r="C16" s="206"/>
      <c r="D16" s="90"/>
      <c r="E16" s="91"/>
      <c r="F16" s="92"/>
    </row>
    <row r="17" spans="1:6" ht="22.5" customHeight="1">
      <c r="A17" s="87"/>
      <c r="B17" s="206"/>
      <c r="C17" s="206"/>
      <c r="D17" s="90"/>
      <c r="E17" s="91"/>
      <c r="F17" s="92"/>
    </row>
    <row r="18" spans="1:6" ht="22.5" customHeight="1">
      <c r="A18" s="87"/>
      <c r="B18" s="206"/>
      <c r="C18" s="206"/>
      <c r="D18" s="90"/>
      <c r="E18" s="91"/>
      <c r="F18" s="92"/>
    </row>
    <row r="19" spans="1:6" ht="22.5" customHeight="1">
      <c r="A19" s="117" t="s">
        <v>102</v>
      </c>
      <c r="B19" s="156">
        <f>SUM(B4:B11)</f>
        <v>1082</v>
      </c>
      <c r="C19" s="156">
        <f>SUM(C4:C11)</f>
        <v>4182</v>
      </c>
      <c r="D19" s="118">
        <f t="shared" ref="D19:D24" si="0">(C19/B19-1)*100</f>
        <v>286.50646950092403</v>
      </c>
      <c r="E19" s="91"/>
      <c r="F19" s="92"/>
    </row>
    <row r="20" spans="1:6" ht="22.5" customHeight="1">
      <c r="A20" s="129" t="s">
        <v>55</v>
      </c>
      <c r="B20" s="156">
        <f>SUM(B21:B23)</f>
        <v>3486</v>
      </c>
      <c r="C20" s="156">
        <f>SUM(C21:C23)</f>
        <v>5196</v>
      </c>
      <c r="D20" s="118">
        <f t="shared" si="0"/>
        <v>49.053356282271899</v>
      </c>
      <c r="E20" s="91"/>
      <c r="F20" s="92"/>
    </row>
    <row r="21" spans="1:6" ht="22.5" customHeight="1">
      <c r="A21" s="99" t="s">
        <v>103</v>
      </c>
      <c r="B21" s="163">
        <v>486</v>
      </c>
      <c r="C21" s="163">
        <v>196</v>
      </c>
      <c r="D21" s="90">
        <f t="shared" si="0"/>
        <v>-59.670781893004097</v>
      </c>
      <c r="E21" s="91"/>
      <c r="F21" s="92"/>
    </row>
    <row r="22" spans="1:6" ht="22.5" customHeight="1">
      <c r="A22" s="99" t="s">
        <v>104</v>
      </c>
      <c r="B22" s="163"/>
      <c r="C22" s="163"/>
      <c r="D22" s="90"/>
      <c r="E22" s="91"/>
      <c r="F22" s="92"/>
    </row>
    <row r="23" spans="1:6" s="181" customFormat="1" ht="22.5" customHeight="1">
      <c r="A23" s="202" t="s">
        <v>105</v>
      </c>
      <c r="B23" s="184">
        <v>3000</v>
      </c>
      <c r="C23" s="184">
        <v>5000</v>
      </c>
      <c r="D23" s="193">
        <f t="shared" si="0"/>
        <v>66.6666666666667</v>
      </c>
      <c r="E23" s="217"/>
    </row>
    <row r="24" spans="1:6" ht="21" customHeight="1">
      <c r="A24" s="100" t="s">
        <v>106</v>
      </c>
      <c r="B24" s="167">
        <f>SUM(B19:B20)</f>
        <v>4568</v>
      </c>
      <c r="C24" s="167">
        <f>SUM(C19:C20)</f>
        <v>9378</v>
      </c>
      <c r="D24" s="102">
        <f t="shared" si="0"/>
        <v>105.297723292469</v>
      </c>
      <c r="E24" s="91"/>
      <c r="F24" s="92"/>
    </row>
  </sheetData>
  <mergeCells count="2">
    <mergeCell ref="A1:D1"/>
    <mergeCell ref="C2:D2"/>
  </mergeCells>
  <phoneticPr fontId="33" type="noConversion"/>
  <pageMargins left="0.74791666666666701" right="0.74791666666666701" top="0.98402777777777795" bottom="0.98402777777777795" header="0.51180555555555596" footer="0.51180555555555596"/>
  <pageSetup paperSize="9" firstPageNumber="3" orientation="portrait" useFirstPageNumber="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23"/>
  <sheetViews>
    <sheetView topLeftCell="A7" zoomScale="90" zoomScaleNormal="90" workbookViewId="0">
      <selection activeCell="C10" sqref="C10:C11"/>
    </sheetView>
  </sheetViews>
  <sheetFormatPr defaultColWidth="9" defaultRowHeight="15.6"/>
  <cols>
    <col min="1" max="1" width="37.59765625" style="181" customWidth="1"/>
    <col min="2" max="4" width="13.5" style="181" customWidth="1"/>
    <col min="5" max="7" width="9" style="181"/>
    <col min="8" max="8" width="10.3984375" style="181" customWidth="1"/>
    <col min="9" max="9" width="9.69921875" style="181" customWidth="1"/>
    <col min="10" max="16384" width="9" style="181"/>
  </cols>
  <sheetData>
    <row r="1" spans="1:4" ht="26.25" customHeight="1">
      <c r="A1" s="245" t="s">
        <v>1220</v>
      </c>
      <c r="B1" s="245"/>
      <c r="C1" s="245"/>
      <c r="D1" s="245"/>
    </row>
    <row r="2" spans="1:4" ht="19.5" customHeight="1">
      <c r="A2" s="105" t="s">
        <v>107</v>
      </c>
      <c r="B2" s="105"/>
      <c r="C2" s="246" t="s">
        <v>24</v>
      </c>
      <c r="D2" s="246"/>
    </row>
    <row r="3" spans="1:4" ht="52.5" customHeight="1">
      <c r="A3" s="208" t="s">
        <v>25</v>
      </c>
      <c r="B3" s="209" t="s">
        <v>26</v>
      </c>
      <c r="C3" s="182" t="s">
        <v>28</v>
      </c>
      <c r="D3" s="209" t="s">
        <v>30</v>
      </c>
    </row>
    <row r="4" spans="1:4" ht="22.5" customHeight="1">
      <c r="A4" s="143" t="s">
        <v>108</v>
      </c>
      <c r="B4" s="184">
        <v>335</v>
      </c>
      <c r="C4" s="184">
        <v>10</v>
      </c>
      <c r="D4" s="210">
        <f>(C4/B4-1)*100</f>
        <v>-97.014925373134304</v>
      </c>
    </row>
    <row r="5" spans="1:4" ht="22.5" customHeight="1">
      <c r="A5" s="143" t="s">
        <v>109</v>
      </c>
      <c r="B5" s="184">
        <v>1</v>
      </c>
      <c r="C5" s="184"/>
      <c r="D5" s="210">
        <f t="shared" ref="D5:D11" si="0">(C5/B5-1)*100</f>
        <v>-100</v>
      </c>
    </row>
    <row r="6" spans="1:4" ht="42" customHeight="1">
      <c r="A6" s="155" t="s">
        <v>110</v>
      </c>
      <c r="B6" s="184">
        <v>634</v>
      </c>
      <c r="C6" s="184">
        <v>3217</v>
      </c>
      <c r="D6" s="210">
        <f t="shared" si="0"/>
        <v>407.413249211356</v>
      </c>
    </row>
    <row r="7" spans="1:4" ht="22.5" customHeight="1">
      <c r="A7" s="143" t="s">
        <v>111</v>
      </c>
      <c r="B7" s="184"/>
      <c r="C7" s="184"/>
      <c r="D7" s="210"/>
    </row>
    <row r="8" spans="1:4" ht="22.5" customHeight="1">
      <c r="A8" s="143" t="s">
        <v>112</v>
      </c>
      <c r="B8" s="184">
        <v>19</v>
      </c>
      <c r="C8" s="184">
        <v>421</v>
      </c>
      <c r="D8" s="210">
        <f t="shared" si="0"/>
        <v>2115.78947368421</v>
      </c>
    </row>
    <row r="9" spans="1:4" ht="22.5" customHeight="1">
      <c r="A9" s="143" t="s">
        <v>113</v>
      </c>
      <c r="B9" s="184">
        <v>188</v>
      </c>
      <c r="C9" s="184">
        <v>230</v>
      </c>
      <c r="D9" s="210">
        <f t="shared" si="0"/>
        <v>22.340425531914899</v>
      </c>
    </row>
    <row r="10" spans="1:4" ht="22.5" customHeight="1">
      <c r="A10" s="143" t="s">
        <v>114</v>
      </c>
      <c r="B10" s="184"/>
      <c r="C10" s="184"/>
      <c r="D10" s="210"/>
    </row>
    <row r="11" spans="1:4" ht="42" customHeight="1">
      <c r="A11" s="155" t="s">
        <v>115</v>
      </c>
      <c r="B11" s="184">
        <v>3150</v>
      </c>
      <c r="C11" s="184">
        <v>5129</v>
      </c>
      <c r="D11" s="210">
        <f t="shared" si="0"/>
        <v>62.825396825396801</v>
      </c>
    </row>
    <row r="12" spans="1:4" ht="22.5" customHeight="1">
      <c r="A12" s="143" t="s">
        <v>116</v>
      </c>
      <c r="B12" s="184"/>
      <c r="C12" s="184"/>
      <c r="D12" s="210"/>
    </row>
    <row r="13" spans="1:4" ht="22.5" customHeight="1">
      <c r="A13" s="143" t="s">
        <v>117</v>
      </c>
      <c r="B13" s="184"/>
      <c r="C13" s="184">
        <v>186</v>
      </c>
      <c r="D13" s="210"/>
    </row>
    <row r="14" spans="1:4" ht="22.5" customHeight="1">
      <c r="A14" s="143"/>
      <c r="B14" s="184"/>
      <c r="C14" s="184"/>
      <c r="D14" s="210"/>
    </row>
    <row r="15" spans="1:4" ht="22.5" customHeight="1">
      <c r="A15" s="211"/>
      <c r="B15" s="184"/>
      <c r="C15" s="184"/>
      <c r="D15" s="210"/>
    </row>
    <row r="16" spans="1:4" ht="22.5" customHeight="1">
      <c r="A16" s="211" t="s">
        <v>118</v>
      </c>
      <c r="B16" s="212">
        <f>SUM(B4:B13)</f>
        <v>4327</v>
      </c>
      <c r="C16" s="212">
        <f>SUM(C4:C13)</f>
        <v>9193</v>
      </c>
      <c r="D16" s="136">
        <f t="shared" ref="D16:D21" si="1">(C16/B16-1)*100</f>
        <v>112.456667437023</v>
      </c>
    </row>
    <row r="17" spans="1:4" ht="22.5" customHeight="1">
      <c r="A17" s="211" t="s">
        <v>87</v>
      </c>
      <c r="B17" s="212">
        <f>SUM(B18:B20)</f>
        <v>241</v>
      </c>
      <c r="C17" s="212">
        <f>SUM(C18:C20)</f>
        <v>185</v>
      </c>
      <c r="D17" s="136">
        <f t="shared" si="1"/>
        <v>-23.236514522821601</v>
      </c>
    </row>
    <row r="18" spans="1:4" ht="22.5" customHeight="1">
      <c r="A18" s="143" t="s">
        <v>88</v>
      </c>
      <c r="B18" s="184"/>
      <c r="C18" s="184"/>
      <c r="D18" s="210"/>
    </row>
    <row r="19" spans="1:4" ht="22.5" customHeight="1">
      <c r="A19" s="143" t="s">
        <v>119</v>
      </c>
      <c r="B19" s="188">
        <v>241</v>
      </c>
      <c r="C19" s="184">
        <v>185</v>
      </c>
      <c r="D19" s="210">
        <f t="shared" si="1"/>
        <v>-23.236514522821601</v>
      </c>
    </row>
    <row r="20" spans="1:4" ht="22.5" customHeight="1">
      <c r="A20" s="143" t="s">
        <v>91</v>
      </c>
      <c r="B20" s="188"/>
      <c r="C20" s="184"/>
      <c r="D20" s="210"/>
    </row>
    <row r="21" spans="1:4" ht="21" customHeight="1">
      <c r="A21" s="178" t="s">
        <v>120</v>
      </c>
      <c r="B21" s="213">
        <f>SUM(B16,B17)</f>
        <v>4568</v>
      </c>
      <c r="C21" s="213">
        <f>SUM(C16,C17)</f>
        <v>9378</v>
      </c>
      <c r="D21" s="214">
        <f t="shared" si="1"/>
        <v>105.297723292469</v>
      </c>
    </row>
    <row r="22" spans="1:4" ht="9.75" customHeight="1">
      <c r="A22" s="215"/>
      <c r="B22" s="198"/>
      <c r="C22" s="198"/>
      <c r="D22" s="216"/>
    </row>
    <row r="23" spans="1:4" ht="48" customHeight="1">
      <c r="A23" s="249"/>
      <c r="B23" s="249"/>
      <c r="C23" s="249"/>
      <c r="D23" s="249"/>
    </row>
  </sheetData>
  <mergeCells count="3">
    <mergeCell ref="A1:D1"/>
    <mergeCell ref="C2:D2"/>
    <mergeCell ref="A23:D23"/>
  </mergeCells>
  <phoneticPr fontId="33" type="noConversion"/>
  <pageMargins left="0.74791666666666701" right="0.74791666666666701" top="0.98402777777777795" bottom="0.98402777777777795" header="0.51180555555555596" footer="0.51180555555555596"/>
  <pageSetup paperSize="9" firstPageNumber="4" orientation="portrait" useFirstPageNumber="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F25" sqref="F25"/>
    </sheetView>
  </sheetViews>
  <sheetFormatPr defaultColWidth="9" defaultRowHeight="15.6"/>
  <cols>
    <col min="1" max="1" width="35.19921875" customWidth="1"/>
    <col min="2" max="4" width="13.5" customWidth="1"/>
    <col min="8" max="8" width="10.3984375" customWidth="1"/>
    <col min="9" max="9" width="9.69921875" customWidth="1"/>
  </cols>
  <sheetData>
    <row r="1" spans="1:6" ht="26.25" customHeight="1">
      <c r="A1" s="245" t="s">
        <v>1221</v>
      </c>
      <c r="B1" s="247"/>
      <c r="C1" s="247"/>
      <c r="D1" s="247"/>
    </row>
    <row r="2" spans="1:6" ht="19.5" customHeight="1">
      <c r="A2" s="105" t="s">
        <v>121</v>
      </c>
      <c r="B2" s="81"/>
      <c r="C2" s="248" t="s">
        <v>24</v>
      </c>
      <c r="D2" s="248"/>
    </row>
    <row r="3" spans="1:6" ht="52.5" customHeight="1">
      <c r="A3" s="84" t="s">
        <v>25</v>
      </c>
      <c r="B3" s="86" t="s">
        <v>26</v>
      </c>
      <c r="C3" s="152" t="s">
        <v>28</v>
      </c>
      <c r="D3" s="86" t="s">
        <v>30</v>
      </c>
      <c r="E3" s="87"/>
    </row>
    <row r="4" spans="1:6" ht="22.5" customHeight="1">
      <c r="A4" s="183" t="s">
        <v>122</v>
      </c>
      <c r="B4" s="163"/>
      <c r="C4" s="163"/>
      <c r="D4" s="90"/>
      <c r="E4" s="91"/>
      <c r="F4" s="92"/>
    </row>
    <row r="5" spans="1:6" ht="22.5" customHeight="1">
      <c r="A5" s="158" t="s">
        <v>123</v>
      </c>
      <c r="B5" s="163"/>
      <c r="C5" s="163"/>
      <c r="D5" s="90"/>
      <c r="E5" s="91"/>
      <c r="F5" s="92"/>
    </row>
    <row r="6" spans="1:6" ht="22.5" customHeight="1">
      <c r="A6" s="158" t="s">
        <v>124</v>
      </c>
      <c r="B6" s="163"/>
      <c r="C6" s="163"/>
      <c r="D6" s="90"/>
      <c r="E6" s="91"/>
      <c r="F6" s="92"/>
    </row>
    <row r="7" spans="1:6" ht="22.5" customHeight="1">
      <c r="A7" s="186" t="s">
        <v>125</v>
      </c>
      <c r="B7" s="163"/>
      <c r="C7" s="163"/>
      <c r="D7" s="90"/>
      <c r="E7" s="91"/>
      <c r="F7" s="92"/>
    </row>
    <row r="8" spans="1:6" ht="22.5" customHeight="1">
      <c r="A8" s="186" t="s">
        <v>126</v>
      </c>
      <c r="B8" s="163">
        <v>0</v>
      </c>
      <c r="C8" s="163">
        <v>30</v>
      </c>
      <c r="D8" s="90"/>
      <c r="E8" s="91"/>
      <c r="F8" s="92"/>
    </row>
    <row r="9" spans="1:6" ht="22.5" customHeight="1">
      <c r="A9" s="183"/>
      <c r="B9" s="163"/>
      <c r="C9" s="163"/>
      <c r="D9" s="90"/>
      <c r="E9" s="91"/>
      <c r="F9" s="92"/>
    </row>
    <row r="10" spans="1:6" ht="22.5" customHeight="1">
      <c r="A10" s="183"/>
      <c r="B10" s="163"/>
      <c r="C10" s="163"/>
      <c r="D10" s="90"/>
      <c r="E10" s="91"/>
      <c r="F10" s="92"/>
    </row>
    <row r="11" spans="1:6" ht="22.5" customHeight="1">
      <c r="A11" s="94"/>
      <c r="B11" s="163"/>
      <c r="C11" s="163"/>
      <c r="D11" s="90"/>
      <c r="E11" s="91"/>
      <c r="F11" s="92"/>
    </row>
    <row r="12" spans="1:6" ht="22.5" customHeight="1">
      <c r="A12" s="117"/>
      <c r="B12" s="156"/>
      <c r="C12" s="156"/>
      <c r="D12" s="115"/>
      <c r="E12" s="91"/>
      <c r="F12" s="92"/>
    </row>
    <row r="13" spans="1:6" ht="22.5" customHeight="1">
      <c r="A13" s="129"/>
      <c r="B13" s="156"/>
      <c r="C13" s="156"/>
      <c r="D13" s="115"/>
      <c r="E13" s="91"/>
      <c r="F13" s="92"/>
    </row>
    <row r="14" spans="1:6" ht="22.5" customHeight="1">
      <c r="A14" s="99"/>
      <c r="B14" s="206"/>
      <c r="C14" s="206"/>
      <c r="D14" s="90"/>
      <c r="E14" s="91"/>
      <c r="F14" s="92"/>
    </row>
    <row r="15" spans="1:6" ht="22.5" customHeight="1">
      <c r="A15" s="99"/>
      <c r="B15" s="206"/>
      <c r="C15" s="206"/>
      <c r="D15" s="90"/>
      <c r="E15" s="91"/>
      <c r="F15" s="92"/>
    </row>
    <row r="16" spans="1:6" ht="22.5" customHeight="1">
      <c r="A16" s="99"/>
      <c r="B16" s="206"/>
      <c r="C16" s="206"/>
      <c r="D16" s="90"/>
      <c r="E16" s="91"/>
      <c r="F16" s="92"/>
    </row>
    <row r="17" spans="1:6" ht="22.5" customHeight="1">
      <c r="A17" s="87"/>
      <c r="B17" s="206"/>
      <c r="C17" s="206"/>
      <c r="D17" s="90"/>
      <c r="E17" s="91"/>
      <c r="F17" s="92"/>
    </row>
    <row r="18" spans="1:6" ht="22.5" customHeight="1">
      <c r="A18" s="87"/>
      <c r="B18" s="206"/>
      <c r="C18" s="206"/>
      <c r="D18" s="90"/>
      <c r="E18" s="91"/>
      <c r="F18" s="92"/>
    </row>
    <row r="19" spans="1:6" ht="22.5" customHeight="1">
      <c r="A19" s="87"/>
      <c r="B19" s="206"/>
      <c r="C19" s="206"/>
      <c r="D19" s="90"/>
      <c r="E19" s="91"/>
      <c r="F19" s="92"/>
    </row>
    <row r="20" spans="1:6" ht="22.5" customHeight="1">
      <c r="A20" s="87"/>
      <c r="B20" s="206"/>
      <c r="C20" s="206"/>
      <c r="D20" s="90"/>
      <c r="E20" s="91"/>
      <c r="F20" s="92"/>
    </row>
    <row r="21" spans="1:6" ht="22.5" customHeight="1">
      <c r="A21" s="87"/>
      <c r="B21" s="206"/>
      <c r="C21" s="206"/>
      <c r="D21" s="90"/>
      <c r="E21" s="91"/>
      <c r="F21" s="92"/>
    </row>
    <row r="22" spans="1:6" ht="22.5" customHeight="1">
      <c r="A22" s="117" t="s">
        <v>127</v>
      </c>
      <c r="B22" s="156">
        <f>SUM(B4:B8)</f>
        <v>0</v>
      </c>
      <c r="C22" s="156">
        <f>SUM(C4:C8)</f>
        <v>30</v>
      </c>
      <c r="D22" s="118"/>
      <c r="E22" s="91"/>
      <c r="F22" s="92"/>
    </row>
    <row r="23" spans="1:6" ht="22.5" customHeight="1">
      <c r="A23" s="120" t="s">
        <v>128</v>
      </c>
      <c r="B23" s="154"/>
      <c r="C23" s="154"/>
      <c r="D23" s="90"/>
      <c r="E23" s="91"/>
      <c r="F23" s="92"/>
    </row>
    <row r="24" spans="1:6" ht="22.5" customHeight="1">
      <c r="A24" s="99"/>
      <c r="B24" s="163"/>
      <c r="C24" s="163"/>
      <c r="D24" s="90"/>
      <c r="E24" s="91"/>
      <c r="F24" s="92"/>
    </row>
    <row r="25" spans="1:6" ht="22.5" customHeight="1">
      <c r="A25" s="99"/>
      <c r="B25" s="163"/>
      <c r="C25" s="163"/>
      <c r="D25" s="90"/>
      <c r="E25" s="91"/>
      <c r="F25" s="92"/>
    </row>
    <row r="26" spans="1:6" ht="21" customHeight="1">
      <c r="A26" s="159" t="s">
        <v>129</v>
      </c>
      <c r="B26" s="167">
        <f>SUM(B22:B23)</f>
        <v>0</v>
      </c>
      <c r="C26" s="167">
        <f>SUM(C22:C23)</f>
        <v>30</v>
      </c>
      <c r="D26" s="102"/>
      <c r="E26" s="91"/>
      <c r="F26" s="92"/>
    </row>
    <row r="27" spans="1:6" ht="21" customHeight="1">
      <c r="A27" s="123"/>
      <c r="B27" s="94"/>
      <c r="C27" s="94"/>
      <c r="D27" s="126"/>
      <c r="E27" s="87"/>
    </row>
    <row r="28" spans="1:6" ht="21" customHeight="1">
      <c r="A28" s="207"/>
      <c r="B28" s="207"/>
      <c r="C28" s="207"/>
      <c r="D28" s="207"/>
    </row>
  </sheetData>
  <mergeCells count="2">
    <mergeCell ref="A1:D1"/>
    <mergeCell ref="C2:D2"/>
  </mergeCells>
  <phoneticPr fontId="3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D23" sqref="D23:D28"/>
    </sheetView>
  </sheetViews>
  <sheetFormatPr defaultColWidth="9" defaultRowHeight="15.6"/>
  <cols>
    <col min="1" max="1" width="35.19921875" customWidth="1"/>
    <col min="2" max="4" width="13.5" customWidth="1"/>
    <col min="8" max="8" width="10.3984375" customWidth="1"/>
    <col min="9" max="9" width="9.69921875" customWidth="1"/>
  </cols>
  <sheetData>
    <row r="1" spans="1:6" ht="26.25" customHeight="1">
      <c r="A1" s="245" t="s">
        <v>1222</v>
      </c>
      <c r="B1" s="247"/>
      <c r="C1" s="247"/>
      <c r="D1" s="247"/>
    </row>
    <row r="2" spans="1:6" ht="19.5" customHeight="1">
      <c r="A2" s="105" t="s">
        <v>130</v>
      </c>
      <c r="B2" s="81"/>
      <c r="C2" s="248" t="s">
        <v>24</v>
      </c>
      <c r="D2" s="248"/>
    </row>
    <row r="3" spans="1:6" ht="52.5" customHeight="1">
      <c r="A3" s="84" t="s">
        <v>25</v>
      </c>
      <c r="B3" s="86" t="s">
        <v>26</v>
      </c>
      <c r="C3" s="152" t="s">
        <v>28</v>
      </c>
      <c r="D3" s="86" t="s">
        <v>30</v>
      </c>
      <c r="E3" s="87"/>
    </row>
    <row r="4" spans="1:6" ht="22.5" customHeight="1">
      <c r="A4" s="186" t="s">
        <v>131</v>
      </c>
      <c r="B4" s="184"/>
      <c r="C4" s="163"/>
      <c r="D4" s="90"/>
      <c r="E4" s="91"/>
      <c r="F4" s="92"/>
    </row>
    <row r="5" spans="1:6" ht="22.5" customHeight="1">
      <c r="A5" s="204" t="s">
        <v>132</v>
      </c>
      <c r="B5" s="184">
        <f>SUM(B6:B10)</f>
        <v>0</v>
      </c>
      <c r="C5" s="184">
        <f>SUM(C6:C10)</f>
        <v>22</v>
      </c>
      <c r="D5" s="90"/>
      <c r="E5" s="91"/>
      <c r="F5" s="92"/>
    </row>
    <row r="6" spans="1:6" ht="22.5" customHeight="1">
      <c r="A6" s="21" t="s">
        <v>133</v>
      </c>
      <c r="B6" s="184"/>
      <c r="C6" s="163"/>
      <c r="D6" s="90"/>
      <c r="E6" s="91"/>
      <c r="F6" s="92"/>
    </row>
    <row r="7" spans="1:6" ht="22.5" customHeight="1">
      <c r="A7" s="21" t="s">
        <v>134</v>
      </c>
      <c r="B7" s="184"/>
      <c r="C7" s="163"/>
      <c r="D7" s="90"/>
      <c r="E7" s="91"/>
      <c r="F7" s="92"/>
    </row>
    <row r="8" spans="1:6" ht="22.5" customHeight="1">
      <c r="A8" s="27" t="s">
        <v>135</v>
      </c>
      <c r="B8" s="184"/>
      <c r="C8" s="163"/>
      <c r="D8" s="90"/>
      <c r="E8" s="91"/>
      <c r="F8" s="92"/>
    </row>
    <row r="9" spans="1:6" ht="22.5" customHeight="1">
      <c r="A9" s="111" t="s">
        <v>136</v>
      </c>
      <c r="B9" s="205"/>
      <c r="C9" s="163"/>
      <c r="D9" s="90"/>
      <c r="E9" s="91"/>
      <c r="F9" s="92"/>
    </row>
    <row r="10" spans="1:6" ht="22.5" customHeight="1">
      <c r="A10" s="21" t="s">
        <v>137</v>
      </c>
      <c r="B10" s="184">
        <v>0</v>
      </c>
      <c r="C10" s="163">
        <v>22</v>
      </c>
      <c r="D10" s="90"/>
      <c r="E10" s="91"/>
      <c r="F10" s="92"/>
    </row>
    <row r="11" spans="1:6" ht="22.5" customHeight="1">
      <c r="A11" s="27" t="s">
        <v>138</v>
      </c>
      <c r="B11" s="205"/>
      <c r="C11" s="163"/>
      <c r="D11" s="90"/>
      <c r="E11" s="91"/>
      <c r="F11" s="92"/>
    </row>
    <row r="12" spans="1:6" ht="22.5" customHeight="1">
      <c r="A12" s="21" t="s">
        <v>139</v>
      </c>
      <c r="B12" s="205"/>
      <c r="C12" s="163"/>
      <c r="D12" s="90"/>
      <c r="E12" s="91"/>
      <c r="F12" s="92"/>
    </row>
    <row r="13" spans="1:6" ht="22.5" customHeight="1">
      <c r="A13" s="186"/>
      <c r="B13" s="163"/>
      <c r="C13" s="163"/>
      <c r="D13" s="90"/>
      <c r="E13" s="91"/>
      <c r="F13" s="92"/>
    </row>
    <row r="14" spans="1:6" ht="22.5" customHeight="1">
      <c r="A14" s="186"/>
      <c r="B14" s="156"/>
      <c r="C14" s="156"/>
      <c r="D14" s="90"/>
      <c r="E14" s="91"/>
      <c r="F14" s="92"/>
    </row>
    <row r="15" spans="1:6" ht="22.5" customHeight="1">
      <c r="A15" s="21"/>
      <c r="B15" s="206"/>
      <c r="C15" s="206"/>
      <c r="D15" s="90"/>
      <c r="E15" s="91"/>
      <c r="F15" s="92"/>
    </row>
    <row r="16" spans="1:6" ht="22.5" customHeight="1">
      <c r="A16" s="99"/>
      <c r="B16" s="206"/>
      <c r="C16" s="206"/>
      <c r="D16" s="90"/>
      <c r="E16" s="91"/>
      <c r="F16" s="92"/>
    </row>
    <row r="17" spans="1:6" ht="22.5" customHeight="1">
      <c r="A17" s="99"/>
      <c r="B17" s="206"/>
      <c r="C17" s="206"/>
      <c r="D17" s="90"/>
      <c r="E17" s="91"/>
      <c r="F17" s="92"/>
    </row>
    <row r="18" spans="1:6" ht="22.5" customHeight="1">
      <c r="A18" s="87"/>
      <c r="B18" s="206"/>
      <c r="C18" s="206"/>
      <c r="D18" s="90"/>
      <c r="E18" s="91"/>
      <c r="F18" s="92"/>
    </row>
    <row r="19" spans="1:6" ht="22.5" customHeight="1">
      <c r="A19" s="87"/>
      <c r="B19" s="206"/>
      <c r="C19" s="206"/>
      <c r="D19" s="90"/>
      <c r="E19" s="91"/>
      <c r="F19" s="92"/>
    </row>
    <row r="20" spans="1:6" ht="22.5" customHeight="1">
      <c r="A20" s="87"/>
      <c r="B20" s="206"/>
      <c r="C20" s="206"/>
      <c r="D20" s="90"/>
      <c r="E20" s="91"/>
      <c r="F20" s="92"/>
    </row>
    <row r="21" spans="1:6" ht="22.5" customHeight="1">
      <c r="A21" s="87"/>
      <c r="B21" s="206"/>
      <c r="C21" s="206"/>
      <c r="D21" s="90"/>
      <c r="E21" s="91"/>
      <c r="F21" s="92"/>
    </row>
    <row r="22" spans="1:6" ht="22.5" customHeight="1">
      <c r="A22" s="87"/>
      <c r="B22" s="206"/>
      <c r="C22" s="206"/>
      <c r="D22" s="90"/>
      <c r="E22" s="91"/>
      <c r="F22" s="92"/>
    </row>
    <row r="23" spans="1:6" ht="22.5" customHeight="1">
      <c r="A23" s="117" t="s">
        <v>140</v>
      </c>
      <c r="B23" s="156">
        <f>SUM(B4,B5,B11,B12)</f>
        <v>0</v>
      </c>
      <c r="C23" s="156">
        <f>SUM(C4,C5,C11,C12)</f>
        <v>22</v>
      </c>
      <c r="D23" s="118"/>
      <c r="E23" s="91"/>
      <c r="F23" s="92"/>
    </row>
    <row r="24" spans="1:6" ht="22.5" customHeight="1">
      <c r="A24" s="119" t="s">
        <v>141</v>
      </c>
      <c r="B24" s="154">
        <v>0</v>
      </c>
      <c r="C24" s="154">
        <v>8</v>
      </c>
      <c r="D24" s="90"/>
      <c r="E24" s="91"/>
      <c r="F24" s="92"/>
    </row>
    <row r="25" spans="1:6" ht="22.5" customHeight="1">
      <c r="A25" s="120" t="s">
        <v>142</v>
      </c>
      <c r="B25" s="154"/>
      <c r="C25" s="154"/>
      <c r="D25" s="90"/>
      <c r="E25" s="91"/>
      <c r="F25" s="92"/>
    </row>
    <row r="26" spans="1:6" ht="22.5" customHeight="1">
      <c r="A26" s="99"/>
      <c r="B26" s="163"/>
      <c r="C26" s="163"/>
      <c r="D26" s="90"/>
      <c r="E26" s="91"/>
      <c r="F26" s="92"/>
    </row>
    <row r="27" spans="1:6" ht="22.5" customHeight="1">
      <c r="A27" s="99"/>
      <c r="B27" s="163"/>
      <c r="C27" s="163"/>
      <c r="D27" s="90"/>
      <c r="E27" s="91"/>
      <c r="F27" s="92"/>
    </row>
    <row r="28" spans="1:6" ht="21" customHeight="1">
      <c r="A28" s="159" t="s">
        <v>143</v>
      </c>
      <c r="B28" s="167">
        <f>SUM(B23:B25)</f>
        <v>0</v>
      </c>
      <c r="C28" s="167">
        <f>SUM(C23:C25)</f>
        <v>30</v>
      </c>
      <c r="D28" s="102"/>
      <c r="E28" s="91"/>
      <c r="F28" s="92"/>
    </row>
    <row r="29" spans="1:6" ht="9.75" customHeight="1">
      <c r="A29" s="123"/>
      <c r="B29" s="94"/>
      <c r="C29" s="94"/>
      <c r="D29" s="126"/>
      <c r="E29" s="87"/>
    </row>
    <row r="30" spans="1:6" ht="44.25" customHeight="1">
      <c r="A30" s="250"/>
      <c r="B30" s="250"/>
      <c r="C30" s="250"/>
      <c r="D30" s="250"/>
    </row>
  </sheetData>
  <mergeCells count="3">
    <mergeCell ref="A1:D1"/>
    <mergeCell ref="C2:D2"/>
    <mergeCell ref="A30:D30"/>
  </mergeCells>
  <phoneticPr fontId="3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7"/>
  <sheetViews>
    <sheetView showZeros="0" zoomScale="80" zoomScaleNormal="80" workbookViewId="0">
      <selection activeCell="D31" sqref="D31"/>
    </sheetView>
  </sheetViews>
  <sheetFormatPr defaultColWidth="9" defaultRowHeight="15.6"/>
  <cols>
    <col min="1" max="1" width="33.59765625" customWidth="1"/>
    <col min="2" max="4" width="15" customWidth="1"/>
    <col min="8" max="8" width="10.3984375" customWidth="1"/>
    <col min="9" max="9" width="9.69921875" customWidth="1"/>
  </cols>
  <sheetData>
    <row r="1" spans="1:6" ht="21" customHeight="1">
      <c r="A1" s="245" t="s">
        <v>1223</v>
      </c>
      <c r="B1" s="247"/>
      <c r="C1" s="247"/>
      <c r="D1" s="247"/>
    </row>
    <row r="2" spans="1:6" ht="16.5" customHeight="1">
      <c r="A2" s="105" t="s">
        <v>144</v>
      </c>
      <c r="B2" s="81"/>
      <c r="C2" s="248" t="s">
        <v>24</v>
      </c>
      <c r="D2" s="248"/>
    </row>
    <row r="3" spans="1:6" ht="36.75" customHeight="1">
      <c r="A3" s="84" t="s">
        <v>25</v>
      </c>
      <c r="B3" s="182" t="s">
        <v>145</v>
      </c>
      <c r="C3" s="182" t="s">
        <v>146</v>
      </c>
      <c r="D3" s="86" t="s">
        <v>30</v>
      </c>
      <c r="E3" s="87"/>
    </row>
    <row r="4" spans="1:6" ht="21.75" customHeight="1">
      <c r="A4" s="87" t="s">
        <v>31</v>
      </c>
      <c r="B4" s="127">
        <f>SUM(B5:B18)</f>
        <v>9596</v>
      </c>
      <c r="C4" s="127">
        <f>SUM(C5:C18)</f>
        <v>17186</v>
      </c>
      <c r="D4" s="90">
        <f>(C4/B4-1)*100</f>
        <v>79.095456440183398</v>
      </c>
      <c r="E4" s="94"/>
      <c r="F4" s="92"/>
    </row>
    <row r="5" spans="1:6" ht="21.75" customHeight="1">
      <c r="A5" s="198" t="s">
        <v>32</v>
      </c>
      <c r="B5" s="199">
        <v>3497</v>
      </c>
      <c r="C5" s="163">
        <v>7100</v>
      </c>
      <c r="D5" s="90">
        <f t="shared" ref="D5:D34" si="0">(C5/B5-1)*100</f>
        <v>103.03116957392101</v>
      </c>
      <c r="E5" s="94"/>
      <c r="F5" s="92"/>
    </row>
    <row r="6" spans="1:6" ht="21.75" customHeight="1">
      <c r="A6" s="198" t="s">
        <v>33</v>
      </c>
      <c r="B6" s="199">
        <v>713</v>
      </c>
      <c r="C6" s="163">
        <v>1800</v>
      </c>
      <c r="D6" s="90"/>
      <c r="E6" s="94"/>
      <c r="F6" s="92"/>
    </row>
    <row r="7" spans="1:6" ht="21.75" customHeight="1">
      <c r="A7" s="198" t="s">
        <v>34</v>
      </c>
      <c r="B7" s="199">
        <v>2142</v>
      </c>
      <c r="C7" s="163">
        <v>3100</v>
      </c>
      <c r="D7" s="90">
        <f t="shared" si="0"/>
        <v>44.724556489262397</v>
      </c>
      <c r="E7" s="94"/>
      <c r="F7" s="92"/>
    </row>
    <row r="8" spans="1:6" ht="21.75" customHeight="1">
      <c r="A8" s="198" t="s">
        <v>35</v>
      </c>
      <c r="B8" s="199">
        <v>175</v>
      </c>
      <c r="C8" s="163">
        <v>300</v>
      </c>
      <c r="D8" s="90">
        <f t="shared" si="0"/>
        <v>71.428571428571402</v>
      </c>
      <c r="E8" s="94"/>
      <c r="F8" s="92"/>
    </row>
    <row r="9" spans="1:6" ht="21.75" customHeight="1">
      <c r="A9" s="198" t="s">
        <v>36</v>
      </c>
      <c r="B9" s="199">
        <v>591</v>
      </c>
      <c r="C9" s="163">
        <v>1100</v>
      </c>
      <c r="D9" s="90">
        <f t="shared" si="0"/>
        <v>86.125211505922195</v>
      </c>
      <c r="E9" s="94"/>
      <c r="F9" s="92"/>
    </row>
    <row r="10" spans="1:6" ht="21.75" customHeight="1">
      <c r="A10" s="198" t="s">
        <v>37</v>
      </c>
      <c r="B10" s="199">
        <v>385</v>
      </c>
      <c r="C10" s="163">
        <v>500</v>
      </c>
      <c r="D10" s="90">
        <f t="shared" si="0"/>
        <v>29.870129870129901</v>
      </c>
      <c r="E10" s="94"/>
      <c r="F10" s="92"/>
    </row>
    <row r="11" spans="1:6" ht="21.75" customHeight="1">
      <c r="A11" s="198" t="s">
        <v>38</v>
      </c>
      <c r="B11" s="199">
        <v>204</v>
      </c>
      <c r="C11" s="163">
        <v>300</v>
      </c>
      <c r="D11" s="90">
        <f t="shared" si="0"/>
        <v>47.058823529411796</v>
      </c>
      <c r="E11" s="94"/>
      <c r="F11" s="92"/>
    </row>
    <row r="12" spans="1:6" ht="21.75" customHeight="1">
      <c r="A12" s="198" t="s">
        <v>39</v>
      </c>
      <c r="B12" s="199">
        <v>199</v>
      </c>
      <c r="C12" s="163">
        <v>390</v>
      </c>
      <c r="D12" s="90">
        <f t="shared" si="0"/>
        <v>95.979899497487395</v>
      </c>
      <c r="E12" s="94"/>
      <c r="F12" s="92"/>
    </row>
    <row r="13" spans="1:6" ht="21.75" customHeight="1">
      <c r="A13" s="198" t="s">
        <v>40</v>
      </c>
      <c r="B13" s="199">
        <v>212</v>
      </c>
      <c r="C13" s="163">
        <v>300</v>
      </c>
      <c r="D13" s="90">
        <f t="shared" si="0"/>
        <v>41.509433962264097</v>
      </c>
      <c r="E13" s="94"/>
      <c r="F13" s="92"/>
    </row>
    <row r="14" spans="1:6" ht="21.75" customHeight="1">
      <c r="A14" s="198" t="s">
        <v>41</v>
      </c>
      <c r="B14" s="199">
        <v>145</v>
      </c>
      <c r="C14" s="163">
        <v>300</v>
      </c>
      <c r="D14" s="90">
        <f t="shared" si="0"/>
        <v>106.89655172413801</v>
      </c>
      <c r="E14" s="94"/>
      <c r="F14" s="92"/>
    </row>
    <row r="15" spans="1:6" ht="21.75" customHeight="1">
      <c r="A15" s="198" t="s">
        <v>42</v>
      </c>
      <c r="B15" s="199">
        <v>862</v>
      </c>
      <c r="C15" s="163">
        <v>1500</v>
      </c>
      <c r="D15" s="90">
        <f t="shared" si="0"/>
        <v>74.013921113689094</v>
      </c>
      <c r="E15" s="94"/>
      <c r="F15" s="92"/>
    </row>
    <row r="16" spans="1:6" ht="21.75" customHeight="1">
      <c r="A16" s="198" t="s">
        <v>43</v>
      </c>
      <c r="B16" s="199">
        <v>471</v>
      </c>
      <c r="C16" s="163">
        <v>496</v>
      </c>
      <c r="D16" s="90">
        <f t="shared" si="0"/>
        <v>5.3078556263269601</v>
      </c>
      <c r="E16" s="94"/>
      <c r="F16" s="92"/>
    </row>
    <row r="17" spans="1:6" ht="21.75" customHeight="1">
      <c r="A17" s="200" t="s">
        <v>44</v>
      </c>
      <c r="B17" s="127"/>
      <c r="C17" s="163"/>
      <c r="D17" s="90"/>
      <c r="E17" s="94"/>
      <c r="F17" s="92"/>
    </row>
    <row r="18" spans="1:6" ht="21.75" customHeight="1">
      <c r="A18" s="200" t="s">
        <v>45</v>
      </c>
      <c r="B18" s="127"/>
      <c r="C18" s="163"/>
      <c r="D18" s="90"/>
      <c r="E18" s="94"/>
      <c r="F18" s="92"/>
    </row>
    <row r="19" spans="1:6" ht="21.75" customHeight="1">
      <c r="A19" s="87" t="s">
        <v>46</v>
      </c>
      <c r="B19" s="127">
        <f>SUM(B20:B26)</f>
        <v>10417</v>
      </c>
      <c r="C19" s="127">
        <f>SUM(C20:C26)</f>
        <v>7810</v>
      </c>
      <c r="D19" s="90">
        <f t="shared" si="0"/>
        <v>-25.026399155227001</v>
      </c>
      <c r="E19" s="94"/>
      <c r="F19" s="92"/>
    </row>
    <row r="20" spans="1:6" ht="21.75" customHeight="1">
      <c r="A20" s="87" t="s">
        <v>47</v>
      </c>
      <c r="B20" s="199">
        <v>471</v>
      </c>
      <c r="C20" s="163">
        <v>980</v>
      </c>
      <c r="D20" s="90">
        <f t="shared" si="0"/>
        <v>108.06794055201701</v>
      </c>
      <c r="E20" s="94"/>
      <c r="F20" s="92"/>
    </row>
    <row r="21" spans="1:6" ht="21.75" customHeight="1">
      <c r="A21" s="87" t="s">
        <v>48</v>
      </c>
      <c r="B21" s="199">
        <v>8510</v>
      </c>
      <c r="C21" s="163">
        <v>5560</v>
      </c>
      <c r="D21" s="90">
        <f t="shared" si="0"/>
        <v>-34.665099882491198</v>
      </c>
      <c r="E21" s="94"/>
      <c r="F21" s="92"/>
    </row>
    <row r="22" spans="1:6" ht="21.75" customHeight="1">
      <c r="A22" s="87" t="s">
        <v>49</v>
      </c>
      <c r="B22" s="199">
        <v>676</v>
      </c>
      <c r="C22" s="163">
        <v>720</v>
      </c>
      <c r="D22" s="90">
        <f t="shared" si="0"/>
        <v>6.5088757396449797</v>
      </c>
      <c r="E22" s="94"/>
      <c r="F22" s="92"/>
    </row>
    <row r="23" spans="1:6" ht="21.75" customHeight="1">
      <c r="A23" s="87" t="s">
        <v>50</v>
      </c>
      <c r="B23" s="199"/>
      <c r="C23" s="163"/>
      <c r="D23" s="90"/>
      <c r="E23" s="94"/>
      <c r="F23" s="92"/>
    </row>
    <row r="24" spans="1:6" ht="21.75" customHeight="1">
      <c r="A24" s="87" t="s">
        <v>51</v>
      </c>
      <c r="B24" s="199">
        <v>159</v>
      </c>
      <c r="C24" s="163">
        <v>550</v>
      </c>
      <c r="D24" s="90">
        <f t="shared" si="0"/>
        <v>245.91194968553501</v>
      </c>
      <c r="E24" s="94"/>
      <c r="F24" s="92"/>
    </row>
    <row r="25" spans="1:6" ht="21.75" customHeight="1">
      <c r="A25" s="99" t="s">
        <v>147</v>
      </c>
      <c r="B25" s="199"/>
      <c r="C25" s="163"/>
      <c r="D25" s="90"/>
      <c r="E25" s="94"/>
      <c r="F25" s="92"/>
    </row>
    <row r="26" spans="1:6" ht="21.75" customHeight="1">
      <c r="A26" s="87" t="s">
        <v>53</v>
      </c>
      <c r="B26" s="199">
        <v>601</v>
      </c>
      <c r="C26" s="163"/>
      <c r="D26" s="90">
        <f t="shared" si="0"/>
        <v>-100</v>
      </c>
      <c r="E26" s="94"/>
      <c r="F26" s="92"/>
    </row>
    <row r="27" spans="1:6" ht="21.75" customHeight="1">
      <c r="A27" s="117" t="s">
        <v>54</v>
      </c>
      <c r="B27" s="201">
        <f>SUM(B4,B19)</f>
        <v>20013</v>
      </c>
      <c r="C27" s="201">
        <f>SUM(C4,C19)</f>
        <v>24996</v>
      </c>
      <c r="D27" s="118">
        <f t="shared" si="0"/>
        <v>24.898815769749699</v>
      </c>
      <c r="E27" s="94"/>
      <c r="F27" s="92"/>
    </row>
    <row r="28" spans="1:6" ht="21.75" customHeight="1">
      <c r="A28" s="129" t="s">
        <v>148</v>
      </c>
      <c r="B28" s="190">
        <f>SUM(B29:B33)</f>
        <v>79485</v>
      </c>
      <c r="C28" s="190">
        <f>SUM(C29:C33)</f>
        <v>44004</v>
      </c>
      <c r="D28" s="118">
        <f t="shared" si="0"/>
        <v>-44.638611058690302</v>
      </c>
      <c r="E28" s="94"/>
      <c r="F28" s="92"/>
    </row>
    <row r="29" spans="1:6" ht="21.75" customHeight="1">
      <c r="A29" s="99" t="s">
        <v>56</v>
      </c>
      <c r="B29" s="199">
        <v>71600</v>
      </c>
      <c r="C29" s="163">
        <v>36000</v>
      </c>
      <c r="D29" s="90">
        <f t="shared" si="0"/>
        <v>-49.720670391061397</v>
      </c>
      <c r="E29" s="94"/>
      <c r="F29" s="92"/>
    </row>
    <row r="30" spans="1:6" ht="21.75" customHeight="1">
      <c r="A30" s="99" t="s">
        <v>57</v>
      </c>
      <c r="B30" s="199"/>
      <c r="C30" s="163"/>
      <c r="D30" s="90"/>
      <c r="E30" s="94"/>
      <c r="F30" s="92"/>
    </row>
    <row r="31" spans="1:6" ht="21.75" customHeight="1">
      <c r="A31" s="99" t="s">
        <v>58</v>
      </c>
      <c r="B31" s="199"/>
      <c r="C31" s="163">
        <v>2000</v>
      </c>
      <c r="D31" s="90"/>
      <c r="E31" s="94"/>
      <c r="F31" s="92"/>
    </row>
    <row r="32" spans="1:6" ht="21.75" customHeight="1">
      <c r="A32" s="99" t="s">
        <v>59</v>
      </c>
      <c r="B32" s="199">
        <v>1985</v>
      </c>
      <c r="C32" s="163">
        <v>4</v>
      </c>
      <c r="D32" s="90">
        <f>(C32/B32-1)*100</f>
        <v>-99.798488664987403</v>
      </c>
      <c r="E32" s="94"/>
      <c r="F32" s="92"/>
    </row>
    <row r="33" spans="1:6" s="181" customFormat="1" ht="21.75" customHeight="1">
      <c r="A33" s="202" t="s">
        <v>60</v>
      </c>
      <c r="B33" s="199">
        <v>5900</v>
      </c>
      <c r="C33" s="164">
        <v>6000</v>
      </c>
      <c r="D33" s="193">
        <f t="shared" si="0"/>
        <v>1.6949152542372801</v>
      </c>
      <c r="E33" s="198"/>
    </row>
    <row r="34" spans="1:6" ht="21.75" customHeight="1">
      <c r="A34" s="100" t="s">
        <v>61</v>
      </c>
      <c r="B34" s="203">
        <f>SUM(B27:B28)</f>
        <v>99498</v>
      </c>
      <c r="C34" s="203">
        <f>SUM(C27:C28)</f>
        <v>69000</v>
      </c>
      <c r="D34" s="179">
        <f t="shared" si="0"/>
        <v>-30.6518723994452</v>
      </c>
      <c r="E34" s="94"/>
      <c r="F34" s="92"/>
    </row>
    <row r="35" spans="1:6" ht="21" customHeight="1"/>
    <row r="36" spans="1:6" ht="21" customHeight="1"/>
    <row r="37" spans="1:6" ht="21" customHeight="1"/>
  </sheetData>
  <mergeCells count="2">
    <mergeCell ref="A1:D1"/>
    <mergeCell ref="C2:D2"/>
  </mergeCells>
  <phoneticPr fontId="33" type="noConversion"/>
  <pageMargins left="0.86527777777777803" right="0.74791666666666701" top="0.61875000000000002" bottom="0.73888888888888904" header="0.21875" footer="0.51180555555555596"/>
  <pageSetup paperSize="9" scale="95" firstPageNumber="9" orientation="portrait" useFirstPageNumber="1"/>
  <headerFooter alignWithMargins="0">
    <oddFooter>&amp;C13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10</vt:i4>
      </vt:variant>
    </vt:vector>
  </HeadingPairs>
  <TitlesOfParts>
    <vt:vector size="30" baseType="lpstr">
      <vt:lpstr>封面</vt:lpstr>
      <vt:lpstr>目录</vt:lpstr>
      <vt:lpstr>表一—乌尔禾区一般公共预算收入</vt:lpstr>
      <vt:lpstr>表二—乌尔禾区一般公共预算支出</vt:lpstr>
      <vt:lpstr>表三—乌尔禾区基金收入</vt:lpstr>
      <vt:lpstr>表四—乌尔禾区基金支出</vt:lpstr>
      <vt:lpstr>表五-乌尔禾区国有资本经营预算收入</vt:lpstr>
      <vt:lpstr>表六-乌尔禾区国有资本经营预算支出</vt:lpstr>
      <vt:lpstr>表七—乌尔禾区一般预算收入</vt:lpstr>
      <vt:lpstr>表八-乌尔禾区一般预算支出</vt:lpstr>
      <vt:lpstr>表九－转移支付补助预算表 </vt:lpstr>
      <vt:lpstr>表十-乌尔禾区基金收入</vt:lpstr>
      <vt:lpstr>表十一-乌尔禾区基金支出</vt:lpstr>
      <vt:lpstr>表十二-上级转移支付补助分配表（政府性基金）</vt:lpstr>
      <vt:lpstr>表十三-乌尔禾区国有资本经营收入</vt:lpstr>
      <vt:lpstr>表十四-乌尔禾区国有资本经营支出</vt:lpstr>
      <vt:lpstr>附表一“三公”经费支出</vt:lpstr>
      <vt:lpstr>附表二一般公共预算支出功能分类</vt:lpstr>
      <vt:lpstr>附表三 一般公共预算支出经济分类</vt:lpstr>
      <vt:lpstr>附表四 乌尔禾区地方政府债务余额情况表</vt:lpstr>
      <vt:lpstr>'表八-乌尔禾区一般预算支出'!Print_Area</vt:lpstr>
      <vt:lpstr>表二—乌尔禾区一般公共预算支出!Print_Area</vt:lpstr>
      <vt:lpstr>表七—乌尔禾区一般预算收入!Print_Area</vt:lpstr>
      <vt:lpstr>表三—乌尔禾区基金收入!Print_Area</vt:lpstr>
      <vt:lpstr>'表十-乌尔禾区基金收入'!Print_Area</vt:lpstr>
      <vt:lpstr>'表十一-乌尔禾区基金支出'!Print_Area</vt:lpstr>
      <vt:lpstr>表四—乌尔禾区基金支出!Print_Area</vt:lpstr>
      <vt:lpstr>表一—乌尔禾区一般公共预算收入!Print_Area</vt:lpstr>
      <vt:lpstr>'表十一-乌尔禾区基金支出'!Print_Titles</vt:lpstr>
      <vt:lpstr>表四—乌尔禾区基金支出!Print_Titles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未定义</cp:lastModifiedBy>
  <cp:lastPrinted>2019-01-21T09:34:00Z</cp:lastPrinted>
  <dcterms:created xsi:type="dcterms:W3CDTF">2009-07-11T03:43:00Z</dcterms:created>
  <dcterms:modified xsi:type="dcterms:W3CDTF">2020-05-26T03:46:23Z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